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u74508\Desktop\"/>
    </mc:Choice>
  </mc:AlternateContent>
  <bookViews>
    <workbookView xWindow="0" yWindow="0" windowWidth="17256" windowHeight="7200" firstSheet="1" activeTab="3"/>
  </bookViews>
  <sheets>
    <sheet name="Rekapitulácia" sheetId="1" state="veryHidden" r:id="rId1"/>
    <sheet name="Kryci_list 6153" sheetId="3" r:id="rId2"/>
    <sheet name="Rekap 6153" sheetId="4" r:id="rId3"/>
    <sheet name="SO 6153" sheetId="5" r:id="rId4"/>
  </sheets>
  <definedNames>
    <definedName name="_xlnm.Print_Titles" localSheetId="2">'Rekap 6153'!$9:$9</definedName>
    <definedName name="_xlnm.Print_Titles" localSheetId="3">'SO 6153'!$8:$8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0" i="5" l="1"/>
  <c r="I65" i="5" l="1"/>
  <c r="I74" i="5"/>
  <c r="K25" i="5"/>
  <c r="K24" i="5"/>
  <c r="F8" i="1" l="1"/>
  <c r="D8" i="1"/>
  <c r="Y104" i="5"/>
  <c r="J17" i="3" s="1"/>
  <c r="K100" i="5"/>
  <c r="J100" i="5"/>
  <c r="P100" i="5"/>
  <c r="M100" i="5"/>
  <c r="I100" i="5"/>
  <c r="K99" i="5"/>
  <c r="J99" i="5"/>
  <c r="P99" i="5"/>
  <c r="M99" i="5"/>
  <c r="I99" i="5"/>
  <c r="K98" i="5"/>
  <c r="J98" i="5"/>
  <c r="M98" i="5"/>
  <c r="I98" i="5"/>
  <c r="K97" i="5"/>
  <c r="J97" i="5"/>
  <c r="M97" i="5"/>
  <c r="I97" i="5"/>
  <c r="K96" i="5"/>
  <c r="J96" i="5"/>
  <c r="L96" i="5"/>
  <c r="I96" i="5"/>
  <c r="K95" i="5"/>
  <c r="J95" i="5"/>
  <c r="L95" i="5"/>
  <c r="I95" i="5"/>
  <c r="K94" i="5"/>
  <c r="J94" i="5"/>
  <c r="L94" i="5"/>
  <c r="I94" i="5"/>
  <c r="H88" i="5"/>
  <c r="M88" i="5"/>
  <c r="C24" i="4" s="1"/>
  <c r="K87" i="5"/>
  <c r="J87" i="5"/>
  <c r="P87" i="5"/>
  <c r="L87" i="5"/>
  <c r="I87" i="5"/>
  <c r="K86" i="5"/>
  <c r="J86" i="5"/>
  <c r="P86" i="5"/>
  <c r="L86" i="5"/>
  <c r="L88" i="5" s="1"/>
  <c r="B24" i="4" s="1"/>
  <c r="I86" i="5"/>
  <c r="K82" i="5"/>
  <c r="J82" i="5"/>
  <c r="P82" i="5"/>
  <c r="M82" i="5"/>
  <c r="M83" i="5" s="1"/>
  <c r="C23" i="4" s="1"/>
  <c r="I82" i="5"/>
  <c r="K81" i="5"/>
  <c r="J81" i="5"/>
  <c r="L81" i="5"/>
  <c r="I81" i="5"/>
  <c r="I83" i="5" s="1"/>
  <c r="D23" i="4" s="1"/>
  <c r="K80" i="5"/>
  <c r="J80" i="5"/>
  <c r="P80" i="5"/>
  <c r="L80" i="5"/>
  <c r="K76" i="5"/>
  <c r="J76" i="5"/>
  <c r="P76" i="5"/>
  <c r="M76" i="5"/>
  <c r="M77" i="5" s="1"/>
  <c r="C22" i="4" s="1"/>
  <c r="I76" i="5"/>
  <c r="K75" i="5"/>
  <c r="J75" i="5"/>
  <c r="L75" i="5"/>
  <c r="I75" i="5"/>
  <c r="K74" i="5"/>
  <c r="J74" i="5"/>
  <c r="L74" i="5"/>
  <c r="K73" i="5"/>
  <c r="J73" i="5"/>
  <c r="P73" i="5"/>
  <c r="L73" i="5"/>
  <c r="I73" i="5"/>
  <c r="I77" i="5" s="1"/>
  <c r="D22" i="4" s="1"/>
  <c r="K69" i="5"/>
  <c r="J69" i="5"/>
  <c r="P69" i="5"/>
  <c r="M69" i="5"/>
  <c r="I69" i="5"/>
  <c r="K68" i="5"/>
  <c r="J68" i="5"/>
  <c r="P68" i="5"/>
  <c r="M68" i="5"/>
  <c r="I68" i="5"/>
  <c r="K67" i="5"/>
  <c r="J67" i="5"/>
  <c r="P67" i="5"/>
  <c r="M67" i="5"/>
  <c r="I67" i="5"/>
  <c r="K66" i="5"/>
  <c r="J66" i="5"/>
  <c r="P66" i="5"/>
  <c r="M66" i="5"/>
  <c r="I66" i="5"/>
  <c r="K65" i="5"/>
  <c r="J65" i="5"/>
  <c r="L65" i="5"/>
  <c r="K64" i="5"/>
  <c r="J64" i="5"/>
  <c r="P64" i="5"/>
  <c r="L64" i="5"/>
  <c r="I64" i="5"/>
  <c r="H61" i="5"/>
  <c r="M61" i="5"/>
  <c r="C20" i="4" s="1"/>
  <c r="K60" i="5"/>
  <c r="J60" i="5"/>
  <c r="L60" i="5"/>
  <c r="I60" i="5"/>
  <c r="K59" i="5"/>
  <c r="J59" i="5"/>
  <c r="P59" i="5"/>
  <c r="P61" i="5" s="1"/>
  <c r="E20" i="4" s="1"/>
  <c r="L59" i="5"/>
  <c r="I59" i="5"/>
  <c r="K55" i="5"/>
  <c r="J55" i="5"/>
  <c r="P55" i="5"/>
  <c r="M55" i="5"/>
  <c r="M56" i="5" s="1"/>
  <c r="C19" i="4" s="1"/>
  <c r="I55" i="5"/>
  <c r="K54" i="5"/>
  <c r="J54" i="5"/>
  <c r="P54" i="5"/>
  <c r="L54" i="5"/>
  <c r="L56" i="5" s="1"/>
  <c r="B19" i="4" s="1"/>
  <c r="I54" i="5"/>
  <c r="I56" i="5" s="1"/>
  <c r="D19" i="4" s="1"/>
  <c r="H51" i="5"/>
  <c r="M51" i="5"/>
  <c r="C18" i="4" s="1"/>
  <c r="K50" i="5"/>
  <c r="J50" i="5"/>
  <c r="P50" i="5"/>
  <c r="P51" i="5" s="1"/>
  <c r="E18" i="4" s="1"/>
  <c r="L50" i="5"/>
  <c r="I50" i="5"/>
  <c r="K49" i="5"/>
  <c r="J49" i="5"/>
  <c r="L49" i="5"/>
  <c r="I49" i="5"/>
  <c r="I51" i="5" s="1"/>
  <c r="D18" i="4" s="1"/>
  <c r="K45" i="5"/>
  <c r="J45" i="5"/>
  <c r="P45" i="5"/>
  <c r="M45" i="5"/>
  <c r="I45" i="5"/>
  <c r="K44" i="5"/>
  <c r="J44" i="5"/>
  <c r="P44" i="5"/>
  <c r="M44" i="5"/>
  <c r="I44" i="5"/>
  <c r="K43" i="5"/>
  <c r="J43" i="5"/>
  <c r="P43" i="5"/>
  <c r="M43" i="5"/>
  <c r="I43" i="5"/>
  <c r="K42" i="5"/>
  <c r="J42" i="5"/>
  <c r="L42" i="5"/>
  <c r="I42" i="5"/>
  <c r="K41" i="5"/>
  <c r="J41" i="5"/>
  <c r="L41" i="5"/>
  <c r="I41" i="5"/>
  <c r="K40" i="5"/>
  <c r="J40" i="5"/>
  <c r="L40" i="5"/>
  <c r="I40" i="5"/>
  <c r="K39" i="5"/>
  <c r="J39" i="5"/>
  <c r="L39" i="5"/>
  <c r="I39" i="5"/>
  <c r="H33" i="5"/>
  <c r="M33" i="5"/>
  <c r="C13" i="4" s="1"/>
  <c r="K32" i="5"/>
  <c r="J32" i="5"/>
  <c r="P32" i="5"/>
  <c r="P33" i="5" s="1"/>
  <c r="E13" i="4" s="1"/>
  <c r="L32" i="5"/>
  <c r="I32" i="5"/>
  <c r="K31" i="5"/>
  <c r="J31" i="5"/>
  <c r="L31" i="5"/>
  <c r="I31" i="5"/>
  <c r="K30" i="5"/>
  <c r="J30" i="5"/>
  <c r="L30" i="5"/>
  <c r="I30" i="5"/>
  <c r="K29" i="5"/>
  <c r="J29" i="5"/>
  <c r="L29" i="5"/>
  <c r="I29" i="5"/>
  <c r="K28" i="5"/>
  <c r="J28" i="5"/>
  <c r="L28" i="5"/>
  <c r="I28" i="5"/>
  <c r="K27" i="5"/>
  <c r="J27" i="5"/>
  <c r="L27" i="5"/>
  <c r="I27" i="5"/>
  <c r="P24" i="5"/>
  <c r="E12" i="4" s="1"/>
  <c r="H24" i="5"/>
  <c r="M24" i="5"/>
  <c r="C12" i="4" s="1"/>
  <c r="K23" i="5"/>
  <c r="J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H16" i="5"/>
  <c r="M16" i="5"/>
  <c r="K15" i="5"/>
  <c r="J15" i="5"/>
  <c r="P15" i="5"/>
  <c r="L15" i="5"/>
  <c r="I15" i="5"/>
  <c r="K14" i="5"/>
  <c r="J14" i="5"/>
  <c r="P14" i="5"/>
  <c r="L14" i="5"/>
  <c r="I14" i="5"/>
  <c r="K13" i="5"/>
  <c r="J13" i="5"/>
  <c r="P13" i="5"/>
  <c r="L13" i="5"/>
  <c r="I13" i="5"/>
  <c r="K12" i="5"/>
  <c r="J12" i="5"/>
  <c r="P12" i="5"/>
  <c r="L12" i="5"/>
  <c r="I12" i="5"/>
  <c r="K11" i="5"/>
  <c r="J11" i="5"/>
  <c r="P11" i="5"/>
  <c r="L11" i="5"/>
  <c r="I11" i="5"/>
  <c r="L61" i="5" l="1"/>
  <c r="B20" i="4" s="1"/>
  <c r="E7" i="1"/>
  <c r="E8" i="1" s="1"/>
  <c r="J20" i="3"/>
  <c r="P16" i="5"/>
  <c r="E11" i="4" s="1"/>
  <c r="M35" i="5"/>
  <c r="C14" i="4" s="1"/>
  <c r="E16" i="3" s="1"/>
  <c r="P56" i="5"/>
  <c r="E19" i="4" s="1"/>
  <c r="P83" i="5"/>
  <c r="E23" i="4" s="1"/>
  <c r="P101" i="5"/>
  <c r="E28" i="4" s="1"/>
  <c r="L46" i="5"/>
  <c r="B17" i="4" s="1"/>
  <c r="L101" i="5"/>
  <c r="B28" i="4" s="1"/>
  <c r="I61" i="5"/>
  <c r="D20" i="4" s="1"/>
  <c r="I16" i="5"/>
  <c r="D11" i="4" s="1"/>
  <c r="P77" i="5"/>
  <c r="E22" i="4" s="1"/>
  <c r="H70" i="5"/>
  <c r="L51" i="5"/>
  <c r="B18" i="4" s="1"/>
  <c r="I33" i="5"/>
  <c r="D13" i="4" s="1"/>
  <c r="I24" i="5"/>
  <c r="D12" i="4" s="1"/>
  <c r="L24" i="5"/>
  <c r="B12" i="4" s="1"/>
  <c r="I30" i="3"/>
  <c r="J30" i="3" s="1"/>
  <c r="H77" i="5"/>
  <c r="K104" i="5"/>
  <c r="K7" i="1" s="1"/>
  <c r="L33" i="5"/>
  <c r="B13" i="4" s="1"/>
  <c r="H46" i="5"/>
  <c r="L70" i="5"/>
  <c r="B21" i="4" s="1"/>
  <c r="I70" i="5"/>
  <c r="D21" i="4" s="1"/>
  <c r="P70" i="5"/>
  <c r="E21" i="4" s="1"/>
  <c r="M70" i="5"/>
  <c r="C21" i="4" s="1"/>
  <c r="L77" i="5"/>
  <c r="B22" i="4" s="1"/>
  <c r="L83" i="5"/>
  <c r="B23" i="4" s="1"/>
  <c r="I88" i="5"/>
  <c r="D24" i="4" s="1"/>
  <c r="P88" i="5"/>
  <c r="E24" i="4" s="1"/>
  <c r="P103" i="5"/>
  <c r="E29" i="4" s="1"/>
  <c r="L16" i="5"/>
  <c r="B11" i="4" s="1"/>
  <c r="C11" i="4"/>
  <c r="I46" i="5"/>
  <c r="D17" i="4" s="1"/>
  <c r="M46" i="5"/>
  <c r="C17" i="4" s="1"/>
  <c r="P46" i="5"/>
  <c r="E17" i="4" s="1"/>
  <c r="H56" i="5"/>
  <c r="H83" i="5"/>
  <c r="I101" i="5"/>
  <c r="D28" i="4" s="1"/>
  <c r="M101" i="5"/>
  <c r="C28" i="4" s="1"/>
  <c r="H35" i="5"/>
  <c r="P35" i="5" l="1"/>
  <c r="E14" i="4" s="1"/>
  <c r="L103" i="5"/>
  <c r="B29" i="4" s="1"/>
  <c r="D18" i="3" s="1"/>
  <c r="H103" i="5"/>
  <c r="I35" i="5"/>
  <c r="D14" i="4" s="1"/>
  <c r="F16" i="3" s="1"/>
  <c r="L90" i="5"/>
  <c r="B25" i="4" s="1"/>
  <c r="D17" i="3" s="1"/>
  <c r="P90" i="5"/>
  <c r="E25" i="4" s="1"/>
  <c r="H90" i="5"/>
  <c r="L35" i="5"/>
  <c r="B14" i="4" s="1"/>
  <c r="D16" i="3" s="1"/>
  <c r="M103" i="5"/>
  <c r="C29" i="4" s="1"/>
  <c r="E18" i="3" s="1"/>
  <c r="M90" i="5"/>
  <c r="I103" i="5"/>
  <c r="D29" i="4" s="1"/>
  <c r="F18" i="3" s="1"/>
  <c r="I90" i="5"/>
  <c r="D25" i="4" s="1"/>
  <c r="F17" i="3" s="1"/>
  <c r="F24" i="3" l="1"/>
  <c r="F20" i="3"/>
  <c r="J22" i="3"/>
  <c r="L104" i="5"/>
  <c r="B31" i="4" s="1"/>
  <c r="F22" i="3"/>
  <c r="J24" i="3"/>
  <c r="J23" i="3"/>
  <c r="P104" i="5"/>
  <c r="E31" i="4" s="1"/>
  <c r="I104" i="5"/>
  <c r="C25" i="4"/>
  <c r="E17" i="3" s="1"/>
  <c r="M104" i="5"/>
  <c r="C31" i="4" s="1"/>
  <c r="H104" i="5"/>
  <c r="F23" i="3"/>
  <c r="J26" i="3" l="1"/>
  <c r="D31" i="4"/>
  <c r="B7" i="1"/>
  <c r="B8" i="1" l="1"/>
  <c r="J28" i="3"/>
  <c r="I29" i="3" s="1"/>
  <c r="J29" i="3" s="1"/>
  <c r="J31" i="3" s="1"/>
  <c r="C7" i="1"/>
  <c r="C8" i="1" s="1"/>
  <c r="G7" i="1" l="1"/>
  <c r="G8" i="1" s="1"/>
  <c r="B9" i="1" l="1"/>
  <c r="G9" i="1" s="1"/>
  <c r="B10" i="1" l="1"/>
  <c r="G10" i="1" s="1"/>
  <c r="G11" i="1" s="1"/>
</calcChain>
</file>

<file path=xl/sharedStrings.xml><?xml version="1.0" encoding="utf-8"?>
<sst xmlns="http://schemas.openxmlformats.org/spreadsheetml/2006/main" count="363" uniqueCount="227">
  <si>
    <t>Rekapitulácia rozpočtu</t>
  </si>
  <si>
    <t>Stavba Posilňovňa Podkriváň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</si>
  <si>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</si>
  <si>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</si>
  <si>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</si>
  <si>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</si>
  <si>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</si>
  <si>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</si>
  <si>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</si>
  <si>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</si>
  <si>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</si>
  <si>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</si>
  <si>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Rekonštrukcia</t>
  </si>
  <si>
    <t>Krycí list rozpočtu</t>
  </si>
  <si>
    <t xml:space="preserve">Ks: </t>
  </si>
  <si>
    <t xml:space="preserve">Zákazka: </t>
  </si>
  <si>
    <t xml:space="preserve">Dňa </t>
  </si>
  <si>
    <t>Odberateľ: ...</t>
  </si>
  <si>
    <t xml:space="preserve">IČO: </t>
  </si>
  <si>
    <t xml:space="preserve">DIČ: </t>
  </si>
  <si>
    <t>Dodávateľ: ...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</si>
  <si>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</si>
  <si>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</si>
  <si>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</si>
  <si>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</si>
  <si>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</si>
  <si>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</si>
  <si>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</si>
  <si>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</si>
  <si>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</si>
  <si>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</si>
  <si>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</si>
  <si>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</si>
  <si>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</si>
  <si>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</si>
  <si>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</si>
  <si>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</si>
  <si>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</si>
  <si>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</si>
  <si>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</si>
  <si>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</si>
  <si>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</si>
  <si>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</si>
  <si>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</si>
  <si>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</si>
  <si>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</si>
  <si>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</si>
  <si>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</si>
  <si>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</si>
  <si>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</si>
  <si>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</si>
  <si>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</si>
  <si>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</si>
  <si>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</si>
  <si>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</si>
  <si>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</si>
  <si>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</si>
  <si>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Prehľad rozpočtových nákladov</t>
  </si>
  <si>
    <t>Práce HSV</t>
  </si>
  <si>
    <t>POVRCHOVÉ ÚPRAVY</t>
  </si>
  <si>
    <t>OSTATNÉ PRÁCE</t>
  </si>
  <si>
    <t>OSTATNĚ PRÁCE - BÚRANIE</t>
  </si>
  <si>
    <t>Práce PSV</t>
  </si>
  <si>
    <t>IZOLÁCIE TEPELNÉ BEŽNÝCH STAVEB. KONŠTRUKCIÍ</t>
  </si>
  <si>
    <t>ÚSTREDNÉ VYKUROVANIE-ROZVOD POTRUBIA</t>
  </si>
  <si>
    <t>ÚSTREDNÉ VYKUROVANIE-VYKUROVACIE TELESÁ</t>
  </si>
  <si>
    <t>DREVOSTAVBY</t>
  </si>
  <si>
    <t>KONŠTRUKCIE STOLÁRSKE</t>
  </si>
  <si>
    <t>PODLAHY A OBKLADY KERAMICKÉ-DLAŽBY</t>
  </si>
  <si>
    <t>PODLAHY POVLAKOVÉ</t>
  </si>
  <si>
    <t>MAĽBY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</si>
  <si>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</si>
  <si>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</si>
  <si>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</si>
  <si>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</si>
  <si>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</si>
  <si>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</si>
  <si>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</si>
  <si>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</si>
  <si>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</si>
  <si>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</si>
  <si>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</si>
  <si>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</si>
  <si>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 xml:space="preserve"> 11/A 1</t>
  </si>
  <si>
    <t xml:space="preserve"> 611461215</t>
  </si>
  <si>
    <t>Penetračný náter pre vnútorné steny</t>
  </si>
  <si>
    <t>m2</t>
  </si>
  <si>
    <t xml:space="preserve"> 612465141</t>
  </si>
  <si>
    <t>Vyrovnávacia stierka pre vyrovnanie omietok vnútorných stien</t>
  </si>
  <si>
    <t xml:space="preserve"> 613481119</t>
  </si>
  <si>
    <t>Potiahnutie vnútorných stien  - lepiaca malta s perlinkou</t>
  </si>
  <si>
    <t xml:space="preserve"> 63245002110</t>
  </si>
  <si>
    <t>Betónový poter vyrovnávací hr. 50mm</t>
  </si>
  <si>
    <t>M2</t>
  </si>
  <si>
    <t xml:space="preserve"> 632451055</t>
  </si>
  <si>
    <t>Poter pieskovocementový hrúbky do 60 mm</t>
  </si>
  <si>
    <t xml:space="preserve"> 13/B 1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</si>
  <si>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</si>
  <si>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</si>
  <si>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</si>
  <si>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</si>
  <si>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</si>
  <si>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</si>
  <si>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</si>
  <si>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</si>
  <si>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</si>
  <si>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</si>
  <si>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Poplatok za skládku odpadov zo stavieb a demolácií - betón, tehly, obkladačky, dlaždice, keramika kategórie "O" - ostatné 17 01 ..</t>
  </si>
  <si>
    <t xml:space="preserve"> 965043321</t>
  </si>
  <si>
    <t>Búranie podkladov, poter hr. do 70 mm</t>
  </si>
  <si>
    <t>m3</t>
  </si>
  <si>
    <t xml:space="preserve"> 968061136</t>
  </si>
  <si>
    <t>Vyvesenie resp. zavesenie krídla okien a dverí</t>
  </si>
  <si>
    <t>kus</t>
  </si>
  <si>
    <t xml:space="preserve"> 968062244</t>
  </si>
  <si>
    <t>Vybúranie rámov dverových a  okien jednoduchých plochy do 1 m2</t>
  </si>
  <si>
    <t>211/B 1</t>
  </si>
  <si>
    <t xml:space="preserve"> 961065512</t>
  </si>
  <si>
    <t>Búranie drevených podláh z fošien alebo dosiek z dreva hr. 30 mm</t>
  </si>
  <si>
    <t>231/B 2</t>
  </si>
  <si>
    <t xml:space="preserve"> 183902121</t>
  </si>
  <si>
    <t>Odstránenie zeminy a pieska s odvozom</t>
  </si>
  <si>
    <t>775/C 2</t>
  </si>
  <si>
    <t xml:space="preserve"> 776521101</t>
  </si>
  <si>
    <t>Odstránenie nášlapnej vrstvy, špeciálna guma, linoleum</t>
  </si>
  <si>
    <t>711/A 2</t>
  </si>
  <si>
    <t xml:space="preserve"> 712990020</t>
  </si>
  <si>
    <t xml:space="preserve">Položenie parozábrany </t>
  </si>
  <si>
    <t>713/A 1</t>
  </si>
  <si>
    <t xml:space="preserve"> 713111111</t>
  </si>
  <si>
    <t>Montáž tepelnej izolácie stropov</t>
  </si>
  <si>
    <t xml:space="preserve"> 713121111</t>
  </si>
  <si>
    <t>Montáž tepelnej izolácie podláh jednovrstvovej kladenej na sucho</t>
  </si>
  <si>
    <t>713/A 5</t>
  </si>
  <si>
    <t xml:space="preserve"> 998713201</t>
  </si>
  <si>
    <t>Presun hmôt pre izolácie tepelné v objektoch výšky do 6 m</t>
  </si>
  <si>
    <t>%</t>
  </si>
  <si>
    <t>S/S20</t>
  </si>
  <si>
    <t xml:space="preserve"> 2830010400</t>
  </si>
  <si>
    <t xml:space="preserve">Parozábrana - fólia  PE </t>
  </si>
  <si>
    <t xml:space="preserve"> 2837653420</t>
  </si>
  <si>
    <t>ISOVER EPS Roof 100S penový polystyrén hrúbka  50 mm</t>
  </si>
  <si>
    <t>S/S90</t>
  </si>
  <si>
    <t xml:space="preserve"> 6315185400</t>
  </si>
  <si>
    <t>Doska z minerálnej vlny hrúbky 80 mm</t>
  </si>
  <si>
    <t>271/A 1</t>
  </si>
  <si>
    <t xml:space="preserve"> 892441111</t>
  </si>
  <si>
    <t xml:space="preserve">Tlaková skúška potrubia </t>
  </si>
  <si>
    <t>m</t>
  </si>
  <si>
    <t>721/A 2</t>
  </si>
  <si>
    <t xml:space="preserve"> 722171104</t>
  </si>
  <si>
    <t>Potrubie z rúr plasthliníkových v kotúčoch Pex-Al-Pex  / prívodné a vratné potrubie/</t>
  </si>
  <si>
    <t>731/A 5</t>
  </si>
  <si>
    <t xml:space="preserve"> 735154111</t>
  </si>
  <si>
    <t xml:space="preserve">Montáž vykurovacích telies </t>
  </si>
  <si>
    <t>S/S40</t>
  </si>
  <si>
    <t xml:space="preserve"> 4845366660</t>
  </si>
  <si>
    <t>Vykurovacie teleso doskové oceľové 600X1000</t>
  </si>
  <si>
    <t>763/A 2</t>
  </si>
  <si>
    <t xml:space="preserve"> 763138331</t>
  </si>
  <si>
    <t>Podhľad s oceľovou konštrukciou 1x RF 12,5 upevnený na závesoch k železobetónovému stropu</t>
  </si>
  <si>
    <t xml:space="preserve"> 998763401</t>
  </si>
  <si>
    <t>Presun hmôt pre konštrukcie sádrokartónové v objektoch výšky do 6 m</t>
  </si>
  <si>
    <t>766/A 1</t>
  </si>
  <si>
    <t xml:space="preserve"> 766621112</t>
  </si>
  <si>
    <t xml:space="preserve">Montáž plastového okna a dverí so zasklením </t>
  </si>
  <si>
    <t xml:space="preserve"> 998766201</t>
  </si>
  <si>
    <t>Presun hmôt pre stolárske konštrukcie v objektoch výšky do 6 m</t>
  </si>
  <si>
    <t xml:space="preserve"> 6114100100</t>
  </si>
  <si>
    <t>Plastové okno výšky/šírky 1600/1950 mm</t>
  </si>
  <si>
    <t xml:space="preserve"> 6114100200</t>
  </si>
  <si>
    <t>Plastové okno výška/šírka 1600/2000 mm</t>
  </si>
  <si>
    <t xml:space="preserve"> 6114122300</t>
  </si>
  <si>
    <t>Plastové dvere výška/šírka 1970/900 mm</t>
  </si>
  <si>
    <t xml:space="preserve"> 6114123400</t>
  </si>
  <si>
    <t>Vstupné dvojkrídlové plastové dvere výška/šírka 2250/1200 mm</t>
  </si>
  <si>
    <t>771/A 1</t>
  </si>
  <si>
    <t xml:space="preserve"> 771576105</t>
  </si>
  <si>
    <t>Montáž podlahy z keramických dlaždíc bez povrchovej úpravy alebo glazúrovaných hladkých do flexibilného tmelu</t>
  </si>
  <si>
    <t xml:space="preserve"> 998771201</t>
  </si>
  <si>
    <t>Presun hmôt pre podlahy z dlaždíc v objektoch výšky do 6 m</t>
  </si>
  <si>
    <t>R/R 0</t>
  </si>
  <si>
    <t xml:space="preserve"> 771579795</t>
  </si>
  <si>
    <t>Príplatok za špárovú hmotu</t>
  </si>
  <si>
    <t>S/S70</t>
  </si>
  <si>
    <t xml:space="preserve"> 5976404700</t>
  </si>
  <si>
    <t>Dlaždice keramické</t>
  </si>
  <si>
    <t>775/A 2</t>
  </si>
  <si>
    <t xml:space="preserve"> 776541300</t>
  </si>
  <si>
    <t>Lepenie povlakových podláh, nášlapná gumová vrstva - pre posilňovne</t>
  </si>
  <si>
    <t xml:space="preserve"> 998776202</t>
  </si>
  <si>
    <t>Presun hmôt pre povlakové podlahy v objektoch výšky od 6 m do 12 m</t>
  </si>
  <si>
    <t xml:space="preserve"> 2841291500</t>
  </si>
  <si>
    <t>Nášlapná gumová vrstva - pre posilňovne</t>
  </si>
  <si>
    <t>784/A 1</t>
  </si>
  <si>
    <t xml:space="preserve"> 784410120</t>
  </si>
  <si>
    <t>Penetrovanie jednonásobné hrubozrnného podkladu do 3,8 m</t>
  </si>
  <si>
    <t xml:space="preserve"> 784452271</t>
  </si>
  <si>
    <t>Maľba základná dvojnásobná z maliarskych tekutých zmesí (typ Farmal, Primalex, Supralux) v miestnosti výšky do 3,8 m</t>
  </si>
  <si>
    <t>921/M21</t>
  </si>
  <si>
    <t xml:space="preserve"> 210110027</t>
  </si>
  <si>
    <t>Montáž spínača</t>
  </si>
  <si>
    <t xml:space="preserve"> 210111022</t>
  </si>
  <si>
    <t>Montáž zásuvky</t>
  </si>
  <si>
    <t xml:space="preserve"> 210200011</t>
  </si>
  <si>
    <t xml:space="preserve">Montáž svietidla </t>
  </si>
  <si>
    <t>S/S30</t>
  </si>
  <si>
    <t xml:space="preserve"> 3410111215</t>
  </si>
  <si>
    <t>Svietidlo stropné prisadené/zavesené</t>
  </si>
  <si>
    <t xml:space="preserve"> 3450201260</t>
  </si>
  <si>
    <t>Spínač radenie 1, 5, 6, 5+6, 6+6</t>
  </si>
  <si>
    <t xml:space="preserve"> 3450319000</t>
  </si>
  <si>
    <t>Zásuvka 230V/16A , dvojnásobná IP44</t>
  </si>
  <si>
    <t xml:space="preserve"> 4849103360</t>
  </si>
  <si>
    <t>Príslušenstvo vykurovania konzola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</si>
  <si>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</si>
  <si>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</si>
  <si>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</si>
  <si>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</si>
  <si>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Stavba: Oprava priestorov posilňovne v obci</t>
  </si>
  <si>
    <t>Objekt: Posilňovňa Podkriváň</t>
  </si>
  <si>
    <r>
      <t xml:space="preserve">Stavba: </t>
    </r>
    <r>
      <rPr>
        <b/>
        <sz val="9"/>
        <rFont val="Arial CE"/>
        <charset val="238"/>
      </rPr>
      <t>Oprava priestorov posilňovne v obci</t>
    </r>
  </si>
  <si>
    <r>
      <t xml:space="preserve">Objekt: </t>
    </r>
    <r>
      <rPr>
        <b/>
        <sz val="9"/>
        <color theme="1"/>
        <rFont val="Arial CE"/>
        <charset val="238"/>
      </rPr>
      <t>Posilňovňa Podkriváň</t>
    </r>
  </si>
  <si>
    <r>
      <t xml:space="preserve">Miesto:  </t>
    </r>
    <r>
      <rPr>
        <b/>
        <sz val="8"/>
        <color theme="1"/>
        <rFont val="Arial CE"/>
        <charset val="238"/>
      </rPr>
      <t>Podkriváň</t>
    </r>
  </si>
  <si>
    <t xml:space="preserve">Dátum: </t>
  </si>
  <si>
    <t xml:space="preserve">Spracoval: </t>
  </si>
  <si>
    <t xml:space="preserve">Spracoval: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</si>
</sst>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color theme="0" tint="-0.249977111117893"/>
      <name val="Arial CE"/>
      <charset val="238"/>
    </font>
    <font>
      <sz val="11"/>
      <color theme="0" tint="-0.249977111117893"/>
      <name val="Arial CE"/>
      <charset val="238"/>
    </font>
    <font>
      <b/>
      <sz val="8"/>
      <color theme="0" tint="-0.249977111117893"/>
      <name val="Arial CE"/>
      <charset val="238"/>
    </font>
    <font>
      <sz val="11"/>
      <color theme="0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164" fontId="1" fillId="0" borderId="10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5" xfId="0" applyFont="1" applyBorder="1"/>
    <xf numFmtId="0" fontId="1" fillId="0" borderId="27" xfId="0" applyFont="1" applyBorder="1"/>
    <xf numFmtId="0" fontId="1" fillId="0" borderId="28" xfId="0" applyFont="1" applyBorder="1"/>
    <xf numFmtId="164" fontId="1" fillId="0" borderId="29" xfId="0" applyNumberFormat="1" applyFont="1" applyBorder="1"/>
    <xf numFmtId="0" fontId="1" fillId="0" borderId="30" xfId="0" applyFont="1" applyBorder="1"/>
    <xf numFmtId="0" fontId="1" fillId="0" borderId="31" xfId="0" applyFont="1" applyBorder="1"/>
    <xf numFmtId="0" fontId="6" fillId="0" borderId="11" xfId="0" applyFont="1" applyBorder="1"/>
    <xf numFmtId="0" fontId="6" fillId="0" borderId="8" xfId="0" applyFont="1" applyBorder="1"/>
    <xf numFmtId="0" fontId="6" fillId="0" borderId="17" xfId="0" applyFont="1" applyBorder="1"/>
    <xf numFmtId="0" fontId="6" fillId="0" borderId="12" xfId="0" applyFont="1" applyBorder="1"/>
    <xf numFmtId="0" fontId="6" fillId="0" borderId="9" xfId="0" applyFont="1" applyBorder="1"/>
    <xf numFmtId="0" fontId="5" fillId="0" borderId="8" xfId="0" applyFont="1" applyBorder="1"/>
    <xf numFmtId="0" fontId="5" fillId="0" borderId="22" xfId="0" applyFont="1" applyBorder="1"/>
    <xf numFmtId="0" fontId="5" fillId="0" borderId="17" xfId="0" applyFont="1" applyBorder="1"/>
    <xf numFmtId="0" fontId="5" fillId="0" borderId="9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9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5" fillId="0" borderId="34" xfId="0" applyFont="1" applyBorder="1"/>
    <xf numFmtId="0" fontId="5" fillId="0" borderId="36" xfId="0" applyFont="1" applyBorder="1"/>
    <xf numFmtId="0" fontId="5" fillId="0" borderId="10" xfId="0" applyFont="1" applyBorder="1"/>
    <xf numFmtId="0" fontId="4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5" fillId="0" borderId="12" xfId="0" applyFont="1" applyBorder="1"/>
    <xf numFmtId="0" fontId="5" fillId="0" borderId="39" xfId="0" applyFont="1" applyBorder="1" applyAlignment="1">
      <alignment horizontal="center"/>
    </xf>
    <xf numFmtId="164" fontId="1" fillId="0" borderId="22" xfId="0" applyNumberFormat="1" applyFont="1" applyBorder="1"/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/>
    <xf numFmtId="0" fontId="5" fillId="0" borderId="47" xfId="0" applyFont="1" applyBorder="1"/>
    <xf numFmtId="0" fontId="5" fillId="0" borderId="48" xfId="0" applyFont="1" applyBorder="1"/>
    <xf numFmtId="0" fontId="5" fillId="0" borderId="49" xfId="0" applyFont="1" applyBorder="1"/>
    <xf numFmtId="0" fontId="1" fillId="0" borderId="49" xfId="0" applyFont="1" applyBorder="1"/>
    <xf numFmtId="0" fontId="5" fillId="0" borderId="50" xfId="0" applyFont="1" applyBorder="1"/>
    <xf numFmtId="164" fontId="1" fillId="0" borderId="51" xfId="0" applyNumberFormat="1" applyFont="1" applyBorder="1"/>
    <xf numFmtId="164" fontId="5" fillId="0" borderId="46" xfId="0" applyNumberFormat="1" applyFont="1" applyBorder="1"/>
    <xf numFmtId="164" fontId="5" fillId="0" borderId="47" xfId="0" applyNumberFormat="1" applyFont="1" applyBorder="1"/>
    <xf numFmtId="164" fontId="5" fillId="0" borderId="48" xfId="0" applyNumberFormat="1" applyFont="1" applyBorder="1"/>
    <xf numFmtId="164" fontId="5" fillId="0" borderId="49" xfId="0" applyNumberFormat="1" applyFont="1" applyBorder="1"/>
    <xf numFmtId="164" fontId="1" fillId="0" borderId="50" xfId="0" applyNumberFormat="1" applyFont="1" applyBorder="1"/>
    <xf numFmtId="164" fontId="5" fillId="0" borderId="0" xfId="0" applyNumberFormat="1" applyFont="1"/>
    <xf numFmtId="164" fontId="5" fillId="0" borderId="52" xfId="0" applyNumberFormat="1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164" fontId="1" fillId="0" borderId="23" xfId="0" applyNumberFormat="1" applyFont="1" applyBorder="1"/>
    <xf numFmtId="164" fontId="1" fillId="0" borderId="52" xfId="0" applyNumberFormat="1" applyFont="1" applyBorder="1"/>
    <xf numFmtId="164" fontId="5" fillId="0" borderId="58" xfId="0" applyNumberFormat="1" applyFont="1" applyBorder="1"/>
    <xf numFmtId="164" fontId="1" fillId="0" borderId="58" xfId="0" applyNumberFormat="1" applyFont="1" applyBorder="1"/>
    <xf numFmtId="0" fontId="4" fillId="0" borderId="60" xfId="0" applyFont="1" applyBorder="1" applyAlignment="1">
      <alignment horizontal="center"/>
    </xf>
    <xf numFmtId="0" fontId="5" fillId="0" borderId="61" xfId="0" applyFont="1" applyBorder="1"/>
    <xf numFmtId="0" fontId="5" fillId="0" borderId="62" xfId="0" applyFont="1" applyBorder="1"/>
    <xf numFmtId="0" fontId="5" fillId="0" borderId="63" xfId="0" applyFont="1" applyBorder="1" applyAlignment="1">
      <alignment horizontal="center"/>
    </xf>
    <xf numFmtId="0" fontId="5" fillId="0" borderId="64" xfId="0" applyFont="1" applyBorder="1"/>
    <xf numFmtId="164" fontId="5" fillId="0" borderId="64" xfId="0" applyNumberFormat="1" applyFont="1" applyBorder="1"/>
    <xf numFmtId="164" fontId="5" fillId="0" borderId="65" xfId="0" applyNumberFormat="1" applyFont="1" applyBorder="1"/>
    <xf numFmtId="164" fontId="1" fillId="0" borderId="67" xfId="0" applyNumberFormat="1" applyFont="1" applyBorder="1"/>
    <xf numFmtId="164" fontId="4" fillId="0" borderId="68" xfId="0" applyNumberFormat="1" applyFont="1" applyBorder="1"/>
    <xf numFmtId="164" fontId="1" fillId="0" borderId="69" xfId="0" applyNumberFormat="1" applyFont="1" applyBorder="1"/>
    <xf numFmtId="0" fontId="1" fillId="0" borderId="15" xfId="0" applyFont="1" applyBorder="1"/>
    <xf numFmtId="0" fontId="1" fillId="0" borderId="70" xfId="0" applyFont="1" applyBorder="1"/>
    <xf numFmtId="0" fontId="1" fillId="0" borderId="71" xfId="0" applyFont="1" applyBorder="1"/>
    <xf numFmtId="0" fontId="5" fillId="0" borderId="11" xfId="0" applyFont="1" applyBorder="1"/>
    <xf numFmtId="0" fontId="5" fillId="0" borderId="72" xfId="0" applyFont="1" applyBorder="1"/>
    <xf numFmtId="164" fontId="5" fillId="0" borderId="73" xfId="0" applyNumberFormat="1" applyFont="1" applyBorder="1"/>
    <xf numFmtId="164" fontId="4" fillId="0" borderId="74" xfId="0" applyNumberFormat="1" applyFont="1" applyBorder="1"/>
    <xf numFmtId="164" fontId="4" fillId="0" borderId="75" xfId="0" applyNumberFormat="1" applyFont="1" applyBorder="1"/>
    <xf numFmtId="0" fontId="4" fillId="0" borderId="7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26" xfId="0" applyNumberFormat="1" applyFont="1" applyBorder="1"/>
    <xf numFmtId="164" fontId="1" fillId="0" borderId="24" xfId="0" applyNumberFormat="1" applyFont="1" applyBorder="1"/>
    <xf numFmtId="0" fontId="5" fillId="0" borderId="73" xfId="0" applyFont="1" applyBorder="1"/>
    <xf numFmtId="0" fontId="5" fillId="0" borderId="0" xfId="0" applyFont="1"/>
    <xf numFmtId="0" fontId="5" fillId="0" borderId="52" xfId="0" applyFont="1" applyBorder="1"/>
    <xf numFmtId="164" fontId="6" fillId="0" borderId="66" xfId="0" applyNumberFormat="1" applyFont="1" applyBorder="1"/>
    <xf numFmtId="164" fontId="6" fillId="0" borderId="77" xfId="0" applyNumberFormat="1" applyFont="1" applyBorder="1"/>
    <xf numFmtId="164" fontId="6" fillId="0" borderId="78" xfId="0" applyNumberFormat="1" applyFont="1" applyBorder="1"/>
    <xf numFmtId="164" fontId="1" fillId="0" borderId="77" xfId="0" applyNumberFormat="1" applyFont="1" applyBorder="1"/>
    <xf numFmtId="0" fontId="1" fillId="0" borderId="79" xfId="0" applyFont="1" applyBorder="1"/>
    <xf numFmtId="164" fontId="5" fillId="0" borderId="80" xfId="0" applyNumberFormat="1" applyFont="1" applyBorder="1"/>
    <xf numFmtId="0" fontId="1" fillId="0" borderId="81" xfId="0" applyFont="1" applyBorder="1"/>
    <xf numFmtId="0" fontId="1" fillId="0" borderId="52" xfId="0" applyFont="1" applyBorder="1"/>
    <xf numFmtId="164" fontId="5" fillId="0" borderId="77" xfId="0" applyNumberFormat="1" applyFont="1" applyBorder="1"/>
    <xf numFmtId="164" fontId="5" fillId="0" borderId="78" xfId="0" applyNumberFormat="1" applyFont="1" applyBorder="1"/>
    <xf numFmtId="164" fontId="1" fillId="0" borderId="78" xfId="0" applyNumberFormat="1" applyFont="1" applyBorder="1"/>
    <xf numFmtId="0" fontId="1" fillId="0" borderId="58" xfId="0" applyFont="1" applyBorder="1"/>
    <xf numFmtId="0" fontId="5" fillId="0" borderId="58" xfId="0" applyFont="1" applyBorder="1"/>
    <xf numFmtId="0" fontId="1" fillId="0" borderId="82" xfId="0" applyFont="1" applyBorder="1"/>
    <xf numFmtId="164" fontId="1" fillId="0" borderId="83" xfId="0" applyNumberFormat="1" applyFont="1" applyBorder="1"/>
    <xf numFmtId="164" fontId="7" fillId="0" borderId="84" xfId="0" applyNumberFormat="1" applyFont="1" applyBorder="1"/>
    <xf numFmtId="0" fontId="1" fillId="0" borderId="86" xfId="0" applyFont="1" applyBorder="1"/>
    <xf numFmtId="0" fontId="1" fillId="0" borderId="87" xfId="0" applyFont="1" applyBorder="1"/>
    <xf numFmtId="0" fontId="1" fillId="0" borderId="88" xfId="0" applyFont="1" applyBorder="1"/>
    <xf numFmtId="0" fontId="1" fillId="0" borderId="89" xfId="0" applyFont="1" applyBorder="1"/>
    <xf numFmtId="0" fontId="1" fillId="0" borderId="90" xfId="0" applyFont="1" applyBorder="1"/>
    <xf numFmtId="0" fontId="1" fillId="0" borderId="57" xfId="0" applyFont="1" applyBorder="1"/>
    <xf numFmtId="0" fontId="1" fillId="0" borderId="59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5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8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9" fillId="0" borderId="0" xfId="0" applyFont="1"/>
    <xf numFmtId="0" fontId="4" fillId="2" borderId="91" xfId="0" applyFont="1" applyFill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5" fontId="5" fillId="0" borderId="0" xfId="0" applyNumberFormat="1" applyFont="1" applyAlignment="1">
      <alignment wrapText="1"/>
    </xf>
    <xf numFmtId="0" fontId="10" fillId="0" borderId="91" xfId="0" applyFont="1" applyBorder="1"/>
    <xf numFmtId="164" fontId="10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Border="1"/>
    <xf numFmtId="164" fontId="2" fillId="0" borderId="1" xfId="0" applyNumberFormat="1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11" fillId="0" borderId="16" xfId="0" applyFont="1" applyBorder="1"/>
    <xf numFmtId="14" fontId="4" fillId="0" borderId="28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91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wrapText="1"/>
    </xf>
    <xf numFmtId="0" fontId="5" fillId="0" borderId="0" xfId="0" applyFont="1" applyAlignment="1"/>
    <xf numFmtId="166" fontId="5" fillId="0" borderId="0" xfId="0" applyNumberFormat="1" applyFont="1" applyAlignment="1"/>
    <xf numFmtId="166" fontId="4" fillId="0" borderId="0" xfId="0" applyNumberFormat="1" applyFont="1" applyAlignment="1"/>
    <xf numFmtId="0" fontId="1" fillId="0" borderId="0" xfId="0" applyFont="1" applyAlignment="1"/>
    <xf numFmtId="166" fontId="10" fillId="0" borderId="91" xfId="0" applyNumberFormat="1" applyFont="1" applyBorder="1" applyAlignment="1"/>
    <xf numFmtId="49" fontId="5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0" fontId="5" fillId="0" borderId="0" xfId="0" applyFont="1" applyBorder="1" applyAlignment="1"/>
    <xf numFmtId="0" fontId="4" fillId="2" borderId="92" xfId="0" applyFont="1" applyFill="1" applyBorder="1"/>
    <xf numFmtId="0" fontId="4" fillId="2" borderId="93" xfId="0" applyFont="1" applyFill="1" applyBorder="1"/>
    <xf numFmtId="0" fontId="4" fillId="2" borderId="93" xfId="0" applyFont="1" applyFill="1" applyBorder="1" applyAlignment="1">
      <alignment horizontal="center"/>
    </xf>
    <xf numFmtId="0" fontId="4" fillId="2" borderId="94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/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center" wrapText="1"/>
    </xf>
    <xf numFmtId="166" fontId="13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wrapText="1"/>
    </xf>
    <xf numFmtId="0" fontId="14" fillId="0" borderId="0" xfId="0" applyFont="1"/>
    <xf numFmtId="166" fontId="13" fillId="0" borderId="0" xfId="0" applyNumberFormat="1" applyFont="1" applyAlignment="1"/>
    <xf numFmtId="164" fontId="15" fillId="0" borderId="0" xfId="0" applyNumberFormat="1" applyFont="1" applyAlignment="1">
      <alignment horizontal="center"/>
    </xf>
    <xf numFmtId="164" fontId="15" fillId="0" borderId="0" xfId="0" applyNumberFormat="1" applyFont="1"/>
    <xf numFmtId="166" fontId="15" fillId="0" borderId="0" xfId="0" applyNumberFormat="1" applyFont="1" applyAlignment="1"/>
    <xf numFmtId="166" fontId="16" fillId="0" borderId="0" xfId="0" applyNumberFormat="1" applyFont="1"/>
    <xf numFmtId="0" fontId="16" fillId="0" borderId="0" xfId="0" applyFont="1"/>
    <xf numFmtId="165" fontId="13" fillId="0" borderId="0" xfId="0" applyNumberFormat="1" applyFont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ColWidth="0" defaultRowHeight="14.4" x14ac:dyDescent="0.3"/>
  <cols>
    <col min="1" max="1" width="35.6640625" customWidth="1"/>
    <col min="2" max="3" width="15.6640625" customWidth="1"/>
    <col min="4" max="6" width="8.6640625" customWidth="1"/>
    <col min="7" max="7" width="15.6640625" customWidth="1"/>
    <col min="8" max="8" width="3.6640625" customWidth="1"/>
    <col min="9" max="26" width="0" hidden="1" customWidth="1"/>
    <col min="27" max="16384" width="9.1093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3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3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3">
      <c r="A5" s="3"/>
      <c r="B5" s="3"/>
      <c r="C5" s="3"/>
      <c r="D5" s="3"/>
      <c r="E5" s="3"/>
      <c r="F5" s="3"/>
      <c r="G5" s="3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67" t="s">
        <v>12</v>
      </c>
      <c r="B7" s="74">
        <f>'SO 6153'!I104-Rekapitulácia!D7</f>
        <v>0</v>
      </c>
      <c r="C7" s="74">
        <f>'Kryci_list 6153'!J26</f>
        <v>0</v>
      </c>
      <c r="D7" s="74">
        <v>0</v>
      </c>
      <c r="E7" s="74">
        <f>'Kryci_list 6153'!J17</f>
        <v>0</v>
      </c>
      <c r="F7" s="74">
        <v>0</v>
      </c>
      <c r="G7" s="74">
        <f>B7+C7+D7+E7+F7</f>
        <v>0</v>
      </c>
      <c r="K7">
        <f>'SO 6153'!K104</f>
        <v>0</v>
      </c>
      <c r="Q7">
        <v>30.126000000000001</v>
      </c>
    </row>
    <row r="8" spans="1:26" x14ac:dyDescent="0.3">
      <c r="A8" s="168" t="s">
        <v>215</v>
      </c>
      <c r="B8" s="169">
        <f>SUM(B7:B7)</f>
        <v>0</v>
      </c>
      <c r="C8" s="169">
        <f>SUM(C7:C7)</f>
        <v>0</v>
      </c>
      <c r="D8" s="169">
        <f>SUM(D7:D7)</f>
        <v>0</v>
      </c>
      <c r="E8" s="169">
        <f>SUM(E7:E7)</f>
        <v>0</v>
      </c>
      <c r="F8" s="169">
        <f>SUM(F7:F7)</f>
        <v>0</v>
      </c>
      <c r="G8" s="169">
        <f>SUM(G7:G7)-SUM(Z7:Z7)</f>
        <v>0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x14ac:dyDescent="0.3">
      <c r="A9" s="166" t="s">
        <v>216</v>
      </c>
      <c r="B9" s="167">
        <f>G8-SUM(Rekapitulácia!K7:'Rekapitulácia'!K7)*1</f>
        <v>0</v>
      </c>
      <c r="C9" s="167"/>
      <c r="D9" s="167"/>
      <c r="E9" s="167"/>
      <c r="F9" s="167"/>
      <c r="G9" s="167">
        <f>ROUND(((ROUND(B9,2)*20)/100),2)*1</f>
        <v>0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 x14ac:dyDescent="0.3">
      <c r="A10" s="5" t="s">
        <v>217</v>
      </c>
      <c r="B10" s="164">
        <f>(G8-B9)</f>
        <v>0</v>
      </c>
      <c r="C10" s="164"/>
      <c r="D10" s="164"/>
      <c r="E10" s="164"/>
      <c r="F10" s="164"/>
      <c r="G10" s="164">
        <f>ROUND(((ROUND(B10,2)*0)/100),2)</f>
        <v>0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3">
      <c r="A11" s="5" t="s">
        <v>218</v>
      </c>
      <c r="B11" s="164"/>
      <c r="C11" s="164"/>
      <c r="D11" s="164"/>
      <c r="E11" s="164"/>
      <c r="F11" s="164"/>
      <c r="G11" s="164">
        <f>SUM(G8:G10)</f>
        <v>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3">
      <c r="A12" s="10"/>
      <c r="B12" s="165"/>
      <c r="C12" s="165"/>
      <c r="D12" s="165"/>
      <c r="E12" s="165"/>
      <c r="F12" s="165"/>
      <c r="G12" s="165"/>
    </row>
    <row r="13" spans="1:26" x14ac:dyDescent="0.3">
      <c r="A13" s="10"/>
      <c r="B13" s="165"/>
      <c r="C13" s="165"/>
      <c r="D13" s="165"/>
      <c r="E13" s="165"/>
      <c r="F13" s="165"/>
      <c r="G13" s="165"/>
    </row>
    <row r="14" spans="1:26" x14ac:dyDescent="0.3">
      <c r="A14" s="10"/>
      <c r="B14" s="165"/>
      <c r="C14" s="165"/>
      <c r="D14" s="165"/>
      <c r="E14" s="165"/>
      <c r="F14" s="165"/>
      <c r="G14" s="165"/>
    </row>
    <row r="15" spans="1:26" x14ac:dyDescent="0.3">
      <c r="A15" s="10"/>
      <c r="B15" s="165"/>
      <c r="C15" s="165"/>
      <c r="D15" s="165"/>
      <c r="E15" s="165"/>
      <c r="F15" s="165"/>
      <c r="G15" s="165"/>
    </row>
    <row r="16" spans="1:26" x14ac:dyDescent="0.3">
      <c r="A16" s="10"/>
      <c r="B16" s="165"/>
      <c r="C16" s="165"/>
      <c r="D16" s="165"/>
      <c r="E16" s="165"/>
      <c r="F16" s="165"/>
      <c r="G16" s="165"/>
    </row>
    <row r="17" spans="1:7" x14ac:dyDescent="0.3">
      <c r="A17" s="10"/>
      <c r="B17" s="165"/>
      <c r="C17" s="165"/>
      <c r="D17" s="165"/>
      <c r="E17" s="165"/>
      <c r="F17" s="165"/>
      <c r="G17" s="165"/>
    </row>
    <row r="18" spans="1:7" x14ac:dyDescent="0.3">
      <c r="A18" s="10"/>
      <c r="B18" s="165"/>
      <c r="C18" s="165"/>
      <c r="D18" s="165"/>
      <c r="E18" s="165"/>
      <c r="F18" s="165"/>
      <c r="G18" s="165"/>
    </row>
    <row r="19" spans="1:7" x14ac:dyDescent="0.3">
      <c r="A19" s="10"/>
      <c r="B19" s="165"/>
      <c r="C19" s="165"/>
      <c r="D19" s="165"/>
      <c r="E19" s="165"/>
      <c r="F19" s="165"/>
      <c r="G19" s="165"/>
    </row>
    <row r="20" spans="1:7" x14ac:dyDescent="0.3">
      <c r="A20" s="10"/>
      <c r="B20" s="165"/>
      <c r="C20" s="165"/>
      <c r="D20" s="165"/>
      <c r="E20" s="165"/>
      <c r="F20" s="165"/>
      <c r="G20" s="165"/>
    </row>
    <row r="21" spans="1:7" x14ac:dyDescent="0.3">
      <c r="A21" s="10"/>
      <c r="B21" s="165"/>
      <c r="C21" s="165"/>
      <c r="D21" s="165"/>
      <c r="E21" s="165"/>
      <c r="F21" s="165"/>
      <c r="G21" s="165"/>
    </row>
    <row r="22" spans="1:7" x14ac:dyDescent="0.3">
      <c r="A22" s="10"/>
      <c r="B22" s="165"/>
      <c r="C22" s="165"/>
      <c r="D22" s="165"/>
      <c r="E22" s="165"/>
      <c r="F22" s="165"/>
      <c r="G22" s="165"/>
    </row>
    <row r="23" spans="1:7" x14ac:dyDescent="0.3">
      <c r="A23" s="10"/>
      <c r="B23" s="165"/>
      <c r="C23" s="165"/>
      <c r="D23" s="165"/>
      <c r="E23" s="165"/>
      <c r="F23" s="165"/>
      <c r="G23" s="165"/>
    </row>
    <row r="24" spans="1:7" x14ac:dyDescent="0.3">
      <c r="A24" s="10"/>
      <c r="B24" s="165"/>
      <c r="C24" s="165"/>
      <c r="D24" s="165"/>
      <c r="E24" s="165"/>
      <c r="F24" s="165"/>
      <c r="G24" s="165"/>
    </row>
    <row r="25" spans="1:7" x14ac:dyDescent="0.3">
      <c r="A25" s="10"/>
      <c r="B25" s="165"/>
      <c r="C25" s="165"/>
      <c r="D25" s="165"/>
      <c r="E25" s="165"/>
      <c r="F25" s="165"/>
      <c r="G25" s="165"/>
    </row>
    <row r="26" spans="1:7" x14ac:dyDescent="0.3">
      <c r="A26" s="10"/>
      <c r="B26" s="165"/>
      <c r="C26" s="165"/>
      <c r="D26" s="165"/>
      <c r="E26" s="165"/>
      <c r="F26" s="165"/>
      <c r="G26" s="165"/>
    </row>
    <row r="27" spans="1:7" x14ac:dyDescent="0.3">
      <c r="A27" s="10"/>
      <c r="B27" s="165"/>
      <c r="C27" s="165"/>
      <c r="D27" s="165"/>
      <c r="E27" s="165"/>
      <c r="F27" s="165"/>
      <c r="G27" s="165"/>
    </row>
    <row r="28" spans="1:7" x14ac:dyDescent="0.3">
      <c r="A28" s="10"/>
      <c r="B28" s="165"/>
      <c r="C28" s="165"/>
      <c r="D28" s="165"/>
      <c r="E28" s="165"/>
      <c r="F28" s="165"/>
      <c r="G28" s="165"/>
    </row>
    <row r="29" spans="1:7" x14ac:dyDescent="0.3">
      <c r="A29" s="10"/>
      <c r="B29" s="165"/>
      <c r="C29" s="165"/>
      <c r="D29" s="165"/>
      <c r="E29" s="165"/>
      <c r="F29" s="165"/>
      <c r="G29" s="165"/>
    </row>
    <row r="30" spans="1:7" x14ac:dyDescent="0.3">
      <c r="A30" s="10"/>
      <c r="B30" s="165"/>
      <c r="C30" s="165"/>
      <c r="D30" s="165"/>
      <c r="E30" s="165"/>
      <c r="F30" s="165"/>
      <c r="G30" s="165"/>
    </row>
    <row r="31" spans="1:7" x14ac:dyDescent="0.3">
      <c r="A31" s="10"/>
      <c r="B31" s="165"/>
      <c r="C31" s="165"/>
      <c r="D31" s="165"/>
      <c r="E31" s="165"/>
      <c r="F31" s="165"/>
      <c r="G31" s="165"/>
    </row>
    <row r="32" spans="1:7" x14ac:dyDescent="0.3">
      <c r="A32" s="10"/>
      <c r="B32" s="165"/>
      <c r="C32" s="165"/>
      <c r="D32" s="165"/>
      <c r="E32" s="165"/>
      <c r="F32" s="165"/>
      <c r="G32" s="165"/>
    </row>
    <row r="33" spans="1:7" x14ac:dyDescent="0.3">
      <c r="A33" s="10"/>
      <c r="B33" s="165"/>
      <c r="C33" s="165"/>
      <c r="D33" s="165"/>
      <c r="E33" s="165"/>
      <c r="F33" s="165"/>
      <c r="G33" s="165"/>
    </row>
    <row r="34" spans="1:7" x14ac:dyDescent="0.3">
      <c r="A34" s="1"/>
      <c r="B34" s="142"/>
      <c r="C34" s="142"/>
      <c r="D34" s="142"/>
      <c r="E34" s="142"/>
      <c r="F34" s="142"/>
      <c r="G34" s="142"/>
    </row>
    <row r="35" spans="1:7" x14ac:dyDescent="0.3">
      <c r="A35" s="1"/>
      <c r="B35" s="142"/>
      <c r="C35" s="142"/>
      <c r="D35" s="142"/>
      <c r="E35" s="142"/>
      <c r="F35" s="142"/>
      <c r="G35" s="142"/>
    </row>
    <row r="36" spans="1:7" x14ac:dyDescent="0.3">
      <c r="A36" s="1"/>
      <c r="B36" s="142"/>
      <c r="C36" s="142"/>
      <c r="D36" s="142"/>
      <c r="E36" s="142"/>
      <c r="F36" s="142"/>
      <c r="G36" s="142"/>
    </row>
    <row r="37" spans="1:7" x14ac:dyDescent="0.3">
      <c r="A37" s="1"/>
      <c r="B37" s="142"/>
      <c r="C37" s="142"/>
      <c r="D37" s="142"/>
      <c r="E37" s="142"/>
      <c r="F37" s="142"/>
      <c r="G37" s="142"/>
    </row>
    <row r="38" spans="1:7" x14ac:dyDescent="0.3">
      <c r="A38" s="1"/>
      <c r="B38" s="142"/>
      <c r="C38" s="142"/>
      <c r="D38" s="142"/>
      <c r="E38" s="142"/>
      <c r="F38" s="142"/>
      <c r="G38" s="142"/>
    </row>
    <row r="39" spans="1:7" x14ac:dyDescent="0.3">
      <c r="A39" s="1"/>
      <c r="B39" s="142"/>
      <c r="C39" s="142"/>
      <c r="D39" s="142"/>
      <c r="E39" s="142"/>
      <c r="F39" s="142"/>
      <c r="G39" s="142"/>
    </row>
    <row r="40" spans="1:7" x14ac:dyDescent="0.3">
      <c r="A40" s="1"/>
      <c r="B40" s="142"/>
      <c r="C40" s="142"/>
      <c r="D40" s="142"/>
      <c r="E40" s="142"/>
      <c r="F40" s="142"/>
      <c r="G40" s="142"/>
    </row>
    <row r="41" spans="1:7" x14ac:dyDescent="0.3">
      <c r="A41" s="1"/>
      <c r="B41" s="142"/>
      <c r="C41" s="142"/>
      <c r="D41" s="142"/>
      <c r="E41" s="142"/>
      <c r="F41" s="142"/>
      <c r="G41" s="142"/>
    </row>
    <row r="42" spans="1:7" x14ac:dyDescent="0.3">
      <c r="A42" s="1"/>
      <c r="B42" s="142"/>
      <c r="C42" s="142"/>
      <c r="D42" s="142"/>
      <c r="E42" s="142"/>
      <c r="F42" s="142"/>
      <c r="G42" s="142"/>
    </row>
    <row r="43" spans="1:7" x14ac:dyDescent="0.3">
      <c r="A43" s="1"/>
      <c r="B43" s="142"/>
      <c r="C43" s="142"/>
      <c r="D43" s="142"/>
      <c r="E43" s="142"/>
      <c r="F43" s="142"/>
      <c r="G43" s="142"/>
    </row>
    <row r="44" spans="1:7" x14ac:dyDescent="0.3">
      <c r="A44" s="1"/>
      <c r="B44" s="142"/>
      <c r="C44" s="142"/>
      <c r="D44" s="142"/>
      <c r="E44" s="142"/>
      <c r="F44" s="142"/>
      <c r="G44" s="142"/>
    </row>
    <row r="45" spans="1:7" x14ac:dyDescent="0.3">
      <c r="A45" s="1"/>
      <c r="B45" s="142"/>
      <c r="C45" s="142"/>
      <c r="D45" s="142"/>
      <c r="E45" s="142"/>
      <c r="F45" s="142"/>
      <c r="G45" s="142"/>
    </row>
    <row r="46" spans="1:7" x14ac:dyDescent="0.3">
      <c r="A46" s="1"/>
      <c r="B46" s="142"/>
      <c r="C46" s="142"/>
      <c r="D46" s="142"/>
      <c r="E46" s="142"/>
      <c r="F46" s="142"/>
      <c r="G46" s="142"/>
    </row>
    <row r="47" spans="1:7" x14ac:dyDescent="0.3">
      <c r="A47" s="1"/>
      <c r="B47" s="142"/>
      <c r="C47" s="142"/>
      <c r="D47" s="142"/>
      <c r="E47" s="142"/>
      <c r="F47" s="142"/>
      <c r="G47" s="142"/>
    </row>
    <row r="48" spans="1:7" x14ac:dyDescent="0.3">
      <c r="A48" s="1"/>
      <c r="B48" s="142"/>
      <c r="C48" s="142"/>
      <c r="D48" s="142"/>
      <c r="E48" s="142"/>
      <c r="F48" s="142"/>
      <c r="G48" s="142"/>
    </row>
    <row r="49" spans="1:7" x14ac:dyDescent="0.3">
      <c r="A49" s="1"/>
      <c r="B49" s="142"/>
      <c r="C49" s="142"/>
      <c r="D49" s="142"/>
      <c r="E49" s="142"/>
      <c r="F49" s="142"/>
      <c r="G49" s="142"/>
    </row>
    <row r="50" spans="1:7" x14ac:dyDescent="0.3">
      <c r="A50" s="1"/>
      <c r="B50" s="142"/>
      <c r="C50" s="142"/>
      <c r="D50" s="142"/>
      <c r="E50" s="142"/>
      <c r="F50" s="142"/>
      <c r="G50" s="142"/>
    </row>
    <row r="51" spans="1:7" x14ac:dyDescent="0.3">
      <c r="B51" s="163"/>
      <c r="C51" s="163"/>
      <c r="D51" s="163"/>
      <c r="E51" s="163"/>
      <c r="F51" s="163"/>
      <c r="G51" s="163"/>
    </row>
    <row r="52" spans="1:7" x14ac:dyDescent="0.3">
      <c r="B52" s="163"/>
      <c r="C52" s="163"/>
      <c r="D52" s="163"/>
      <c r="E52" s="163"/>
      <c r="F52" s="163"/>
      <c r="G52" s="163"/>
    </row>
    <row r="53" spans="1:7" x14ac:dyDescent="0.3">
      <c r="B53" s="163"/>
      <c r="C53" s="163"/>
      <c r="D53" s="163"/>
      <c r="E53" s="163"/>
      <c r="F53" s="163"/>
      <c r="G53" s="163"/>
    </row>
    <row r="54" spans="1:7" x14ac:dyDescent="0.3">
      <c r="B54" s="163"/>
      <c r="C54" s="163"/>
      <c r="D54" s="163"/>
      <c r="E54" s="163"/>
      <c r="F54" s="163"/>
      <c r="G54" s="163"/>
    </row>
    <row r="55" spans="1:7" x14ac:dyDescent="0.3">
      <c r="B55" s="163"/>
      <c r="C55" s="163"/>
      <c r="D55" s="163"/>
      <c r="E55" s="163"/>
      <c r="F55" s="163"/>
      <c r="G55" s="163"/>
    </row>
    <row r="56" spans="1:7" x14ac:dyDescent="0.3">
      <c r="B56" s="163"/>
      <c r="C56" s="163"/>
      <c r="D56" s="163"/>
      <c r="E56" s="163"/>
      <c r="F56" s="163"/>
      <c r="G56" s="163"/>
    </row>
    <row r="57" spans="1:7" x14ac:dyDescent="0.3">
      <c r="B57" s="163"/>
      <c r="C57" s="163"/>
      <c r="D57" s="163"/>
      <c r="E57" s="163"/>
      <c r="F57" s="163"/>
      <c r="G57" s="163"/>
    </row>
    <row r="58" spans="1:7" x14ac:dyDescent="0.3">
      <c r="B58" s="163"/>
      <c r="C58" s="163"/>
      <c r="D58" s="163"/>
      <c r="E58" s="163"/>
      <c r="F58" s="163"/>
      <c r="G58" s="163"/>
    </row>
    <row r="59" spans="1:7" x14ac:dyDescent="0.3">
      <c r="B59" s="163"/>
      <c r="C59" s="163"/>
      <c r="D59" s="163"/>
      <c r="E59" s="163"/>
      <c r="F59" s="163"/>
      <c r="G59" s="163"/>
    </row>
    <row r="60" spans="1:7" x14ac:dyDescent="0.3">
      <c r="B60" s="163"/>
      <c r="C60" s="163"/>
      <c r="D60" s="163"/>
      <c r="E60" s="163"/>
      <c r="F60" s="163"/>
      <c r="G60" s="163"/>
    </row>
    <row r="61" spans="1:7" x14ac:dyDescent="0.3">
      <c r="B61" s="163"/>
      <c r="C61" s="163"/>
      <c r="D61" s="163"/>
      <c r="E61" s="163"/>
      <c r="F61" s="163"/>
      <c r="G61" s="163"/>
    </row>
    <row r="62" spans="1:7" x14ac:dyDescent="0.3">
      <c r="B62" s="163"/>
      <c r="C62" s="163"/>
      <c r="D62" s="163"/>
      <c r="E62" s="163"/>
      <c r="F62" s="163"/>
      <c r="G62" s="163"/>
    </row>
    <row r="63" spans="1:7" x14ac:dyDescent="0.3">
      <c r="B63" s="163"/>
      <c r="C63" s="163"/>
      <c r="D63" s="163"/>
      <c r="E63" s="163"/>
      <c r="F63" s="163"/>
      <c r="G63" s="163"/>
    </row>
    <row r="64" spans="1:7" x14ac:dyDescent="0.3">
      <c r="B64" s="163"/>
      <c r="C64" s="163"/>
      <c r="D64" s="163"/>
      <c r="E64" s="163"/>
      <c r="F64" s="163"/>
      <c r="G64" s="163"/>
    </row>
    <row r="65" spans="2:7" x14ac:dyDescent="0.3">
      <c r="B65" s="163"/>
      <c r="C65" s="163"/>
      <c r="D65" s="163"/>
      <c r="E65" s="163"/>
      <c r="F65" s="163"/>
      <c r="G65" s="163"/>
    </row>
    <row r="66" spans="2:7" x14ac:dyDescent="0.3">
      <c r="B66" s="163"/>
      <c r="C66" s="163"/>
      <c r="D66" s="163"/>
      <c r="E66" s="163"/>
      <c r="F66" s="163"/>
      <c r="G66" s="163"/>
    </row>
    <row r="67" spans="2:7" x14ac:dyDescent="0.3">
      <c r="B67" s="163"/>
      <c r="C67" s="163"/>
      <c r="D67" s="163"/>
      <c r="E67" s="163"/>
      <c r="F67" s="163"/>
      <c r="G67" s="163"/>
    </row>
    <row r="68" spans="2:7" x14ac:dyDescent="0.3">
      <c r="B68" s="163"/>
      <c r="C68" s="163"/>
      <c r="D68" s="163"/>
      <c r="E68" s="163"/>
      <c r="F68" s="163"/>
      <c r="G68" s="163"/>
    </row>
    <row r="69" spans="2:7" x14ac:dyDescent="0.3">
      <c r="B69" s="163"/>
      <c r="C69" s="163"/>
      <c r="D69" s="163"/>
      <c r="E69" s="163"/>
      <c r="F69" s="163"/>
      <c r="G69" s="163"/>
    </row>
    <row r="70" spans="2:7" x14ac:dyDescent="0.3">
      <c r="B70" s="163"/>
      <c r="C70" s="163"/>
      <c r="D70" s="163"/>
      <c r="E70" s="163"/>
      <c r="F70" s="163"/>
      <c r="G70" s="163"/>
    </row>
    <row r="71" spans="2:7" x14ac:dyDescent="0.3">
      <c r="B71" s="163"/>
      <c r="C71" s="163"/>
      <c r="D71" s="163"/>
      <c r="E71" s="163"/>
      <c r="F71" s="163"/>
      <c r="G71" s="163"/>
    </row>
    <row r="72" spans="2:7" x14ac:dyDescent="0.3">
      <c r="B72" s="163"/>
      <c r="C72" s="163"/>
      <c r="D72" s="163"/>
      <c r="E72" s="163"/>
      <c r="F72" s="163"/>
      <c r="G72" s="163"/>
    </row>
    <row r="73" spans="2:7" x14ac:dyDescent="0.3">
      <c r="B73" s="163"/>
      <c r="C73" s="163"/>
      <c r="D73" s="163"/>
      <c r="E73" s="163"/>
      <c r="F73" s="163"/>
      <c r="G73" s="163"/>
    </row>
    <row r="74" spans="2:7" x14ac:dyDescent="0.3">
      <c r="B74" s="163"/>
      <c r="C74" s="163"/>
      <c r="D74" s="163"/>
      <c r="E74" s="163"/>
      <c r="F74" s="163"/>
      <c r="G74" s="163"/>
    </row>
    <row r="75" spans="2:7" x14ac:dyDescent="0.3">
      <c r="B75" s="163"/>
      <c r="C75" s="163"/>
      <c r="D75" s="163"/>
      <c r="E75" s="163"/>
      <c r="F75" s="163"/>
      <c r="G75" s="163"/>
    </row>
    <row r="76" spans="2:7" x14ac:dyDescent="0.3">
      <c r="B76" s="163"/>
      <c r="C76" s="163"/>
      <c r="D76" s="163"/>
      <c r="E76" s="163"/>
      <c r="F76" s="163"/>
      <c r="G76" s="163"/>
    </row>
    <row r="77" spans="2:7" x14ac:dyDescent="0.3">
      <c r="B77" s="163"/>
      <c r="C77" s="163"/>
      <c r="D77" s="163"/>
      <c r="E77" s="163"/>
      <c r="F77" s="163"/>
      <c r="G77" s="163"/>
    </row>
    <row r="78" spans="2:7" x14ac:dyDescent="0.3">
      <c r="B78" s="163"/>
      <c r="C78" s="163"/>
      <c r="D78" s="163"/>
      <c r="E78" s="163"/>
      <c r="F78" s="163"/>
      <c r="G78" s="163"/>
    </row>
    <row r="79" spans="2:7" x14ac:dyDescent="0.3">
      <c r="B79" s="163"/>
      <c r="C79" s="163"/>
      <c r="D79" s="163"/>
      <c r="E79" s="163"/>
      <c r="F79" s="163"/>
      <c r="G79" s="163"/>
    </row>
    <row r="80" spans="2:7" x14ac:dyDescent="0.3">
      <c r="B80" s="163"/>
      <c r="C80" s="163"/>
      <c r="D80" s="163"/>
      <c r="E80" s="163"/>
      <c r="F80" s="163"/>
      <c r="G80" s="163"/>
    </row>
    <row r="81" spans="2:7" x14ac:dyDescent="0.3">
      <c r="B81" s="163"/>
      <c r="C81" s="163"/>
      <c r="D81" s="163"/>
      <c r="E81" s="163"/>
      <c r="F81" s="163"/>
      <c r="G81" s="163"/>
    </row>
    <row r="82" spans="2:7" x14ac:dyDescent="0.3">
      <c r="B82" s="163"/>
      <c r="C82" s="163"/>
      <c r="D82" s="163"/>
      <c r="E82" s="163"/>
      <c r="F82" s="163"/>
      <c r="G82" s="163"/>
    </row>
    <row r="83" spans="2:7" x14ac:dyDescent="0.3">
      <c r="B83" s="163"/>
      <c r="C83" s="163"/>
      <c r="D83" s="163"/>
      <c r="E83" s="163"/>
      <c r="F83" s="163"/>
      <c r="G83" s="163"/>
    </row>
    <row r="84" spans="2:7" x14ac:dyDescent="0.3">
      <c r="B84" s="163"/>
      <c r="C84" s="163"/>
      <c r="D84" s="163"/>
      <c r="E84" s="163"/>
      <c r="F84" s="163"/>
      <c r="G84" s="163"/>
    </row>
    <row r="85" spans="2:7" x14ac:dyDescent="0.3">
      <c r="B85" s="163"/>
      <c r="C85" s="163"/>
      <c r="D85" s="163"/>
      <c r="E85" s="163"/>
      <c r="F85" s="163"/>
      <c r="G85" s="163"/>
    </row>
    <row r="86" spans="2:7" x14ac:dyDescent="0.3">
      <c r="B86" s="163"/>
      <c r="C86" s="163"/>
      <c r="D86" s="163"/>
      <c r="E86" s="163"/>
      <c r="F86" s="163"/>
      <c r="G86" s="163"/>
    </row>
    <row r="87" spans="2:7" x14ac:dyDescent="0.3">
      <c r="B87" s="163"/>
      <c r="C87" s="163"/>
      <c r="D87" s="163"/>
      <c r="E87" s="163"/>
      <c r="F87" s="163"/>
      <c r="G87" s="163"/>
    </row>
    <row r="88" spans="2:7" x14ac:dyDescent="0.3">
      <c r="B88" s="163"/>
      <c r="C88" s="163"/>
      <c r="D88" s="163"/>
      <c r="E88" s="163"/>
      <c r="F88" s="163"/>
      <c r="G88" s="163"/>
    </row>
    <row r="89" spans="2:7" x14ac:dyDescent="0.3">
      <c r="B89" s="163"/>
      <c r="C89" s="163"/>
      <c r="D89" s="163"/>
      <c r="E89" s="163"/>
      <c r="F89" s="163"/>
      <c r="G89" s="163"/>
    </row>
    <row r="90" spans="2:7" x14ac:dyDescent="0.3">
      <c r="B90" s="163"/>
      <c r="C90" s="163"/>
      <c r="D90" s="163"/>
      <c r="E90" s="163"/>
      <c r="F90" s="163"/>
      <c r="G90" s="163"/>
    </row>
    <row r="91" spans="2:7" x14ac:dyDescent="0.3">
      <c r="B91" s="163"/>
      <c r="C91" s="163"/>
      <c r="D91" s="163"/>
      <c r="E91" s="163"/>
      <c r="F91" s="163"/>
      <c r="G91" s="163"/>
    </row>
    <row r="92" spans="2:7" x14ac:dyDescent="0.3">
      <c r="B92" s="163"/>
      <c r="C92" s="163"/>
      <c r="D92" s="163"/>
      <c r="E92" s="163"/>
      <c r="F92" s="163"/>
      <c r="G92" s="163"/>
    </row>
    <row r="93" spans="2:7" x14ac:dyDescent="0.3">
      <c r="B93" s="163"/>
      <c r="C93" s="163"/>
      <c r="D93" s="163"/>
      <c r="E93" s="163"/>
      <c r="F93" s="163"/>
      <c r="G93" s="163"/>
    </row>
    <row r="94" spans="2:7" x14ac:dyDescent="0.3">
      <c r="B94" s="163"/>
      <c r="C94" s="163"/>
      <c r="D94" s="163"/>
      <c r="E94" s="163"/>
      <c r="F94" s="163"/>
      <c r="G94" s="163"/>
    </row>
    <row r="95" spans="2:7" x14ac:dyDescent="0.3">
      <c r="B95" s="163"/>
      <c r="C95" s="163"/>
      <c r="D95" s="163"/>
      <c r="E95" s="163"/>
      <c r="F95" s="163"/>
      <c r="G95" s="163"/>
    </row>
    <row r="96" spans="2:7" x14ac:dyDescent="0.3">
      <c r="B96" s="163"/>
      <c r="C96" s="163"/>
      <c r="D96" s="163"/>
      <c r="E96" s="163"/>
      <c r="F96" s="163"/>
      <c r="G96" s="163"/>
    </row>
    <row r="97" spans="2:7" x14ac:dyDescent="0.3">
      <c r="B97" s="163"/>
      <c r="C97" s="163"/>
      <c r="D97" s="163"/>
      <c r="E97" s="163"/>
      <c r="F97" s="163"/>
      <c r="G97" s="163"/>
    </row>
    <row r="98" spans="2:7" x14ac:dyDescent="0.3">
      <c r="B98" s="163"/>
      <c r="C98" s="163"/>
      <c r="D98" s="163"/>
      <c r="E98" s="163"/>
      <c r="F98" s="163"/>
      <c r="G98" s="163"/>
    </row>
    <row r="99" spans="2:7" x14ac:dyDescent="0.3">
      <c r="B99" s="163"/>
      <c r="C99" s="163"/>
      <c r="D99" s="163"/>
      <c r="E99" s="163"/>
      <c r="F99" s="163"/>
      <c r="G99" s="163"/>
    </row>
    <row r="100" spans="2:7" x14ac:dyDescent="0.3">
      <c r="B100" s="163"/>
      <c r="C100" s="163"/>
      <c r="D100" s="163"/>
      <c r="E100" s="163"/>
      <c r="F100" s="163"/>
      <c r="G100" s="163"/>
    </row>
    <row r="101" spans="2:7" x14ac:dyDescent="0.3">
      <c r="B101" s="163"/>
      <c r="C101" s="163"/>
      <c r="D101" s="163"/>
      <c r="E101" s="163"/>
      <c r="F101" s="163"/>
      <c r="G101" s="163"/>
    </row>
    <row r="102" spans="2:7" x14ac:dyDescent="0.3">
      <c r="B102" s="163"/>
      <c r="C102" s="163"/>
      <c r="D102" s="163"/>
      <c r="E102" s="163"/>
      <c r="F102" s="163"/>
      <c r="G102" s="163"/>
    </row>
    <row r="103" spans="2:7" x14ac:dyDescent="0.3">
      <c r="B103" s="163"/>
      <c r="C103" s="163"/>
      <c r="D103" s="163"/>
      <c r="E103" s="163"/>
      <c r="F103" s="163"/>
      <c r="G103" s="163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3" workbookViewId="0">
      <selection activeCell="F53" sqref="F53"/>
    </sheetView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3">
      <c r="A2" s="11"/>
      <c r="B2" s="170" t="s">
        <v>221</v>
      </c>
      <c r="C2" s="36"/>
      <c r="D2" s="37"/>
      <c r="E2" s="37"/>
      <c r="F2" s="37"/>
      <c r="G2" s="41" t="s">
        <v>223</v>
      </c>
      <c r="H2" s="16"/>
      <c r="I2" s="27"/>
      <c r="J2" s="31"/>
    </row>
    <row r="3" spans="1:23" ht="18" customHeight="1" x14ac:dyDescent="0.3">
      <c r="A3" s="11"/>
      <c r="B3" s="38" t="s">
        <v>222</v>
      </c>
      <c r="C3" s="39"/>
      <c r="D3" s="40"/>
      <c r="E3" s="40"/>
      <c r="F3" s="40"/>
      <c r="G3" s="17"/>
      <c r="H3" s="17"/>
      <c r="I3" s="28"/>
      <c r="J3" s="32"/>
    </row>
    <row r="4" spans="1:23" ht="18" customHeight="1" x14ac:dyDescent="0.3">
      <c r="A4" s="11"/>
      <c r="B4" s="23"/>
      <c r="C4" s="20"/>
      <c r="D4" s="17"/>
      <c r="E4" s="17"/>
      <c r="F4" s="17"/>
      <c r="G4" s="17"/>
      <c r="H4" s="17"/>
      <c r="I4" s="42" t="s">
        <v>14</v>
      </c>
      <c r="J4" s="32"/>
    </row>
    <row r="5" spans="1:23" ht="18" customHeight="1" thickBot="1" x14ac:dyDescent="0.35">
      <c r="A5" s="11"/>
      <c r="B5" s="43" t="s">
        <v>15</v>
      </c>
      <c r="C5" s="20"/>
      <c r="D5" s="17"/>
      <c r="E5" s="17"/>
      <c r="F5" s="44" t="s">
        <v>226</v>
      </c>
      <c r="G5" s="17"/>
      <c r="H5" s="17"/>
      <c r="I5" s="42" t="s">
        <v>16</v>
      </c>
      <c r="J5" s="171"/>
    </row>
    <row r="6" spans="1:23" ht="18" customHeight="1" thickTop="1" x14ac:dyDescent="0.3">
      <c r="A6" s="11"/>
      <c r="B6" s="53" t="s">
        <v>17</v>
      </c>
      <c r="C6" s="49"/>
      <c r="D6" s="50"/>
      <c r="E6" s="50"/>
      <c r="F6" s="50"/>
      <c r="G6" s="54" t="s">
        <v>18</v>
      </c>
      <c r="H6" s="50"/>
      <c r="I6" s="51"/>
      <c r="J6" s="52"/>
    </row>
    <row r="7" spans="1:23" ht="18" customHeight="1" x14ac:dyDescent="0.3">
      <c r="A7" s="11"/>
      <c r="B7" s="45"/>
      <c r="C7" s="46"/>
      <c r="D7" s="18"/>
      <c r="E7" s="18"/>
      <c r="F7" s="18"/>
      <c r="G7" s="55" t="s">
        <v>19</v>
      </c>
      <c r="H7" s="18"/>
      <c r="I7" s="29"/>
      <c r="J7" s="47"/>
    </row>
    <row r="8" spans="1:23" ht="18" customHeight="1" x14ac:dyDescent="0.3">
      <c r="A8" s="11"/>
      <c r="B8" s="43" t="s">
        <v>20</v>
      </c>
      <c r="C8" s="20"/>
      <c r="D8" s="17"/>
      <c r="E8" s="17"/>
      <c r="F8" s="17"/>
      <c r="G8" s="44" t="s">
        <v>18</v>
      </c>
      <c r="H8" s="17"/>
      <c r="I8" s="28"/>
      <c r="J8" s="32"/>
    </row>
    <row r="9" spans="1:23" ht="18" customHeight="1" x14ac:dyDescent="0.3">
      <c r="A9" s="11"/>
      <c r="B9" s="23"/>
      <c r="C9" s="20"/>
      <c r="D9" s="17"/>
      <c r="E9" s="17"/>
      <c r="F9" s="17"/>
      <c r="G9" s="44" t="s">
        <v>19</v>
      </c>
      <c r="H9" s="17"/>
      <c r="I9" s="28"/>
      <c r="J9" s="32"/>
    </row>
    <row r="10" spans="1:23" ht="18" customHeight="1" x14ac:dyDescent="0.3">
      <c r="A10" s="11"/>
      <c r="B10" s="43" t="s">
        <v>21</v>
      </c>
      <c r="C10" s="20"/>
      <c r="D10" s="17"/>
      <c r="E10" s="17"/>
      <c r="F10" s="17"/>
      <c r="G10" s="44" t="s">
        <v>18</v>
      </c>
      <c r="H10" s="17"/>
      <c r="I10" s="28"/>
      <c r="J10" s="32"/>
    </row>
    <row r="11" spans="1:23" ht="18" customHeight="1" thickBot="1" x14ac:dyDescent="0.35">
      <c r="A11" s="11"/>
      <c r="B11" s="23"/>
      <c r="C11" s="20"/>
      <c r="D11" s="17"/>
      <c r="E11" s="17"/>
      <c r="F11" s="17"/>
      <c r="G11" s="44" t="s">
        <v>19</v>
      </c>
      <c r="H11" s="17"/>
      <c r="I11" s="28"/>
      <c r="J11" s="32"/>
    </row>
    <row r="12" spans="1:23" ht="18" customHeight="1" thickTop="1" x14ac:dyDescent="0.3">
      <c r="A12" s="11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3">
      <c r="A13" s="11"/>
      <c r="B13" s="45"/>
      <c r="C13" s="46"/>
      <c r="D13" s="18"/>
      <c r="E13" s="18"/>
      <c r="F13" s="18"/>
      <c r="G13" s="18"/>
      <c r="H13" s="18"/>
      <c r="I13" s="29"/>
      <c r="J13" s="47"/>
    </row>
    <row r="14" spans="1:23" ht="18" customHeight="1" thickBot="1" x14ac:dyDescent="0.35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3">
      <c r="A15" s="11"/>
      <c r="B15" s="88" t="s">
        <v>22</v>
      </c>
      <c r="C15" s="89" t="s">
        <v>6</v>
      </c>
      <c r="D15" s="89" t="s">
        <v>49</v>
      </c>
      <c r="E15" s="90" t="s">
        <v>50</v>
      </c>
      <c r="F15" s="102" t="s">
        <v>51</v>
      </c>
      <c r="G15" s="56" t="s">
        <v>27</v>
      </c>
      <c r="H15" s="59" t="s">
        <v>28</v>
      </c>
      <c r="I15" s="27"/>
      <c r="J15" s="52"/>
    </row>
    <row r="16" spans="1:23" ht="18" customHeight="1" x14ac:dyDescent="0.3">
      <c r="A16" s="11"/>
      <c r="B16" s="91">
        <v>1</v>
      </c>
      <c r="C16" s="92" t="s">
        <v>23</v>
      </c>
      <c r="D16" s="93">
        <f>'Rekap 6153'!B14</f>
        <v>0</v>
      </c>
      <c r="E16" s="94">
        <f>'Rekap 6153'!C14</f>
        <v>0</v>
      </c>
      <c r="F16" s="103">
        <f>'Rekap 6153'!D14</f>
        <v>0</v>
      </c>
      <c r="G16" s="57">
        <v>6</v>
      </c>
      <c r="H16" s="112" t="s">
        <v>29</v>
      </c>
      <c r="I16" s="125"/>
      <c r="J16" s="122">
        <v>0</v>
      </c>
    </row>
    <row r="17" spans="1:26" ht="18" customHeight="1" x14ac:dyDescent="0.3">
      <c r="A17" s="11"/>
      <c r="B17" s="64">
        <v>2</v>
      </c>
      <c r="C17" s="68" t="s">
        <v>24</v>
      </c>
      <c r="D17" s="75">
        <f>'Rekap 6153'!B25</f>
        <v>0</v>
      </c>
      <c r="E17" s="73">
        <f>'Rekap 6153'!C25</f>
        <v>0</v>
      </c>
      <c r="F17" s="78">
        <f>'Rekap 6153'!D25</f>
        <v>0</v>
      </c>
      <c r="G17" s="58">
        <v>7</v>
      </c>
      <c r="H17" s="113" t="s">
        <v>30</v>
      </c>
      <c r="I17" s="125"/>
      <c r="J17" s="123">
        <f>'SO 6153'!Y104</f>
        <v>0</v>
      </c>
    </row>
    <row r="18" spans="1:26" ht="18" customHeight="1" x14ac:dyDescent="0.3">
      <c r="A18" s="11"/>
      <c r="B18" s="65">
        <v>3</v>
      </c>
      <c r="C18" s="69" t="s">
        <v>25</v>
      </c>
      <c r="D18" s="76">
        <f>'Rekap 6153'!B29</f>
        <v>0</v>
      </c>
      <c r="E18" s="74">
        <f>'Rekap 6153'!C29</f>
        <v>0</v>
      </c>
      <c r="F18" s="79">
        <f>'Rekap 6153'!D29</f>
        <v>0</v>
      </c>
      <c r="G18" s="58">
        <v>8</v>
      </c>
      <c r="H18" s="113" t="s">
        <v>31</v>
      </c>
      <c r="I18" s="125"/>
      <c r="J18" s="123">
        <v>0</v>
      </c>
    </row>
    <row r="19" spans="1:26" ht="18" customHeight="1" x14ac:dyDescent="0.3">
      <c r="A19" s="11"/>
      <c r="B19" s="65">
        <v>4</v>
      </c>
      <c r="C19" s="70"/>
      <c r="D19" s="76"/>
      <c r="E19" s="74"/>
      <c r="F19" s="79"/>
      <c r="G19" s="58">
        <v>9</v>
      </c>
      <c r="H19" s="121"/>
      <c r="I19" s="125"/>
      <c r="J19" s="124"/>
    </row>
    <row r="20" spans="1:26" ht="18" customHeight="1" thickBot="1" x14ac:dyDescent="0.35">
      <c r="A20" s="11"/>
      <c r="B20" s="65">
        <v>5</v>
      </c>
      <c r="C20" s="71" t="s">
        <v>26</v>
      </c>
      <c r="D20" s="77"/>
      <c r="E20" s="97"/>
      <c r="F20" s="104">
        <f>SUM(F16:F19)</f>
        <v>0</v>
      </c>
      <c r="G20" s="58">
        <v>10</v>
      </c>
      <c r="H20" s="113" t="s">
        <v>26</v>
      </c>
      <c r="I20" s="127"/>
      <c r="J20" s="96">
        <f>SUM(J16:J19)</f>
        <v>0</v>
      </c>
    </row>
    <row r="21" spans="1:26" ht="18" customHeight="1" thickTop="1" x14ac:dyDescent="0.3">
      <c r="A21" s="11"/>
      <c r="B21" s="62" t="s">
        <v>39</v>
      </c>
      <c r="C21" s="66" t="s">
        <v>7</v>
      </c>
      <c r="D21" s="72"/>
      <c r="E21" s="19"/>
      <c r="F21" s="95"/>
      <c r="G21" s="62" t="s">
        <v>45</v>
      </c>
      <c r="H21" s="59" t="s">
        <v>7</v>
      </c>
      <c r="I21" s="29"/>
      <c r="J21" s="128"/>
    </row>
    <row r="22" spans="1:26" ht="18" customHeight="1" x14ac:dyDescent="0.3">
      <c r="A22" s="11"/>
      <c r="B22" s="57">
        <v>11</v>
      </c>
      <c r="C22" s="60" t="s">
        <v>40</v>
      </c>
      <c r="D22" s="84"/>
      <c r="E22" s="86" t="s">
        <v>43</v>
      </c>
      <c r="F22" s="78">
        <f>((F16*U22*0)+(F17*V22*0)+(F18*W22*0))/100</f>
        <v>0</v>
      </c>
      <c r="G22" s="57">
        <v>16</v>
      </c>
      <c r="H22" s="112" t="s">
        <v>46</v>
      </c>
      <c r="I22" s="126" t="s">
        <v>43</v>
      </c>
      <c r="J22" s="12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1"/>
      <c r="B23" s="58">
        <v>12</v>
      </c>
      <c r="C23" s="61" t="s">
        <v>41</v>
      </c>
      <c r="D23" s="63"/>
      <c r="E23" s="86" t="s">
        <v>44</v>
      </c>
      <c r="F23" s="79">
        <f>((F16*U23*0)+(F17*V23*0)+(F18*W23*0))/100</f>
        <v>0</v>
      </c>
      <c r="G23" s="58">
        <v>17</v>
      </c>
      <c r="H23" s="113" t="s">
        <v>47</v>
      </c>
      <c r="I23" s="126" t="s">
        <v>43</v>
      </c>
      <c r="J23" s="123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1"/>
      <c r="B24" s="58">
        <v>13</v>
      </c>
      <c r="C24" s="61" t="s">
        <v>42</v>
      </c>
      <c r="D24" s="63"/>
      <c r="E24" s="86" t="s">
        <v>43</v>
      </c>
      <c r="F24" s="79">
        <f>((F16*U24*0)+(F17*V24*0)+(F18*W24*0))/100</f>
        <v>0</v>
      </c>
      <c r="G24" s="58">
        <v>18</v>
      </c>
      <c r="H24" s="113" t="s">
        <v>48</v>
      </c>
      <c r="I24" s="126" t="s">
        <v>44</v>
      </c>
      <c r="J24" s="123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1"/>
      <c r="B25" s="58">
        <v>14</v>
      </c>
      <c r="C25" s="20"/>
      <c r="D25" s="63"/>
      <c r="E25" s="87"/>
      <c r="F25" s="85"/>
      <c r="G25" s="58">
        <v>19</v>
      </c>
      <c r="H25" s="121"/>
      <c r="I25" s="125"/>
      <c r="J25" s="124"/>
    </row>
    <row r="26" spans="1:26" ht="18" customHeight="1" thickBot="1" x14ac:dyDescent="0.35">
      <c r="A26" s="11"/>
      <c r="B26" s="58">
        <v>15</v>
      </c>
      <c r="C26" s="61"/>
      <c r="D26" s="63"/>
      <c r="E26" s="63"/>
      <c r="F26" s="105"/>
      <c r="G26" s="58">
        <v>20</v>
      </c>
      <c r="H26" s="113" t="s">
        <v>26</v>
      </c>
      <c r="I26" s="127"/>
      <c r="J26" s="96">
        <f>SUM(J22:J25)+SUM(F22:F25)</f>
        <v>0</v>
      </c>
    </row>
    <row r="27" spans="1:26" ht="18" customHeight="1" thickTop="1" x14ac:dyDescent="0.3">
      <c r="A27" s="11"/>
      <c r="B27" s="98"/>
      <c r="C27" s="139" t="s">
        <v>54</v>
      </c>
      <c r="D27" s="132"/>
      <c r="E27" s="99"/>
      <c r="F27" s="30"/>
      <c r="G27" s="106" t="s">
        <v>32</v>
      </c>
      <c r="H27" s="101" t="s">
        <v>33</v>
      </c>
      <c r="I27" s="29"/>
      <c r="J27" s="33"/>
    </row>
    <row r="28" spans="1:26" ht="18" customHeight="1" x14ac:dyDescent="0.3">
      <c r="A28" s="11"/>
      <c r="B28" s="26"/>
      <c r="C28" s="130"/>
      <c r="D28" s="133"/>
      <c r="E28" s="22"/>
      <c r="F28" s="11"/>
      <c r="G28" s="107">
        <v>21</v>
      </c>
      <c r="H28" s="111" t="s">
        <v>34</v>
      </c>
      <c r="I28" s="118"/>
      <c r="J28" s="114">
        <f>F20+J20+F26+J26</f>
        <v>0</v>
      </c>
    </row>
    <row r="29" spans="1:26" ht="18" customHeight="1" x14ac:dyDescent="0.3">
      <c r="A29" s="11"/>
      <c r="B29" s="80"/>
      <c r="C29" s="131"/>
      <c r="D29" s="134"/>
      <c r="E29" s="22"/>
      <c r="F29" s="11"/>
      <c r="G29" s="57">
        <v>22</v>
      </c>
      <c r="H29" s="112" t="s">
        <v>35</v>
      </c>
      <c r="I29" s="119">
        <f>J28-SUM('SO 6153'!K9:'SO 6153'!K103)</f>
        <v>0</v>
      </c>
      <c r="J29" s="115">
        <f>ROUND(((ROUND(I29,2)*20)*1/100),2)</f>
        <v>0</v>
      </c>
    </row>
    <row r="30" spans="1:26" ht="18" customHeight="1" x14ac:dyDescent="0.3">
      <c r="A30" s="11"/>
      <c r="B30" s="23"/>
      <c r="C30" s="121"/>
      <c r="D30" s="125"/>
      <c r="E30" s="22"/>
      <c r="F30" s="11"/>
      <c r="G30" s="58">
        <v>23</v>
      </c>
      <c r="H30" s="113" t="s">
        <v>36</v>
      </c>
      <c r="I30" s="86">
        <f>SUM('SO 6153'!K9:'SO 6153'!K103)</f>
        <v>0</v>
      </c>
      <c r="J30" s="116">
        <f>ROUND(((ROUND(I30,2)*0)/100),2)</f>
        <v>0</v>
      </c>
    </row>
    <row r="31" spans="1:26" ht="18" customHeight="1" x14ac:dyDescent="0.3">
      <c r="A31" s="11"/>
      <c r="B31" s="24"/>
      <c r="C31" s="135"/>
      <c r="D31" s="136"/>
      <c r="E31" s="22"/>
      <c r="F31" s="11"/>
      <c r="G31" s="107">
        <v>24</v>
      </c>
      <c r="H31" s="111" t="s">
        <v>37</v>
      </c>
      <c r="I31" s="110"/>
      <c r="J31" s="129">
        <f>SUM(J28:J30)</f>
        <v>0</v>
      </c>
    </row>
    <row r="32" spans="1:26" ht="18" customHeight="1" thickBot="1" x14ac:dyDescent="0.35">
      <c r="A32" s="11"/>
      <c r="B32" s="45"/>
      <c r="C32" s="1"/>
      <c r="D32" s="120"/>
      <c r="E32" s="81"/>
      <c r="F32" s="82"/>
      <c r="G32" s="57" t="s">
        <v>38</v>
      </c>
      <c r="H32" s="1"/>
      <c r="I32" s="120"/>
      <c r="J32" s="117"/>
    </row>
    <row r="33" spans="1:10" ht="18" customHeight="1" thickTop="1" x14ac:dyDescent="0.3">
      <c r="A33" s="11"/>
      <c r="B33" s="98"/>
      <c r="C33" s="99"/>
      <c r="D33" s="137" t="s">
        <v>52</v>
      </c>
      <c r="E33" s="15"/>
      <c r="F33" s="100"/>
      <c r="G33" s="108">
        <v>26</v>
      </c>
      <c r="H33" s="138" t="s">
        <v>53</v>
      </c>
      <c r="I33" s="30"/>
      <c r="J33" s="109"/>
    </row>
    <row r="34" spans="1:10" ht="18" customHeight="1" x14ac:dyDescent="0.3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3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3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3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3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3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5">
      <c r="A40" s="11"/>
      <c r="B40" s="80"/>
      <c r="C40" s="81"/>
      <c r="D40" s="12"/>
      <c r="E40" s="12"/>
      <c r="F40" s="12"/>
      <c r="G40" s="12"/>
      <c r="H40" s="12"/>
      <c r="I40" s="82"/>
      <c r="J40" s="83"/>
    </row>
    <row r="41" spans="1:10" ht="15" thickTop="1" x14ac:dyDescent="0.3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C4" sqref="C4"/>
    </sheetView>
  </sheetViews>
  <sheetFormatPr defaultColWidth="0" defaultRowHeight="14.4" x14ac:dyDescent="0.3"/>
  <cols>
    <col min="1" max="1" width="40.6640625" customWidth="1"/>
    <col min="2" max="4" width="12.6640625" customWidth="1"/>
    <col min="5" max="5" width="15.6640625" customWidth="1"/>
    <col min="6" max="6" width="3.6640625" customWidth="1"/>
    <col min="7" max="8" width="9.109375" hidden="1" customWidth="1"/>
    <col min="9" max="26" width="0" hidden="1" customWidth="1"/>
    <col min="27" max="16384" width="9.109375" hidden="1"/>
  </cols>
  <sheetData>
    <row r="1" spans="1:25" x14ac:dyDescent="0.3">
      <c r="A1" s="5" t="s">
        <v>17</v>
      </c>
      <c r="B1" s="3"/>
      <c r="C1" s="3"/>
      <c r="D1" s="5" t="s">
        <v>226</v>
      </c>
      <c r="E1" s="3"/>
      <c r="V1">
        <v>30.126000000000001</v>
      </c>
    </row>
    <row r="2" spans="1:25" x14ac:dyDescent="0.3">
      <c r="A2" s="5" t="s">
        <v>21</v>
      </c>
      <c r="B2" s="3"/>
      <c r="C2" s="3"/>
      <c r="D2" s="5" t="s">
        <v>14</v>
      </c>
      <c r="E2" s="3"/>
    </row>
    <row r="3" spans="1:25" x14ac:dyDescent="0.3">
      <c r="A3" s="5" t="s">
        <v>20</v>
      </c>
      <c r="B3" s="3"/>
      <c r="C3" s="3"/>
      <c r="D3" s="5" t="s">
        <v>224</v>
      </c>
      <c r="E3" s="3"/>
    </row>
    <row r="4" spans="1:25" x14ac:dyDescent="0.3">
      <c r="A4" s="5" t="s">
        <v>219</v>
      </c>
      <c r="B4" s="3"/>
      <c r="C4" s="3"/>
      <c r="D4" s="3"/>
      <c r="E4" s="3"/>
    </row>
    <row r="5" spans="1:25" x14ac:dyDescent="0.3">
      <c r="A5" s="5" t="s">
        <v>220</v>
      </c>
      <c r="B5" s="3"/>
      <c r="C5" s="3"/>
      <c r="D5" s="3"/>
      <c r="E5" s="3"/>
    </row>
    <row r="6" spans="1:25" x14ac:dyDescent="0.3">
      <c r="A6" s="3"/>
      <c r="B6" s="3"/>
      <c r="C6" s="3"/>
      <c r="D6" s="3"/>
      <c r="E6" s="3"/>
    </row>
    <row r="7" spans="1:25" x14ac:dyDescent="0.3">
      <c r="A7" s="3"/>
      <c r="B7" s="3"/>
      <c r="C7" s="3"/>
      <c r="D7" s="3"/>
      <c r="E7" s="3"/>
    </row>
    <row r="8" spans="1:25" x14ac:dyDescent="0.3">
      <c r="A8" s="4" t="s">
        <v>57</v>
      </c>
      <c r="B8" s="3"/>
      <c r="C8" s="3"/>
      <c r="D8" s="3"/>
      <c r="E8" s="3"/>
    </row>
    <row r="9" spans="1:25" x14ac:dyDescent="0.3">
      <c r="A9" s="140" t="s">
        <v>55</v>
      </c>
      <c r="B9" s="140" t="s">
        <v>49</v>
      </c>
      <c r="C9" s="140" t="s">
        <v>50</v>
      </c>
      <c r="D9" s="140" t="s">
        <v>26</v>
      </c>
      <c r="E9" s="140" t="s">
        <v>56</v>
      </c>
    </row>
    <row r="10" spans="1:25" x14ac:dyDescent="0.3">
      <c r="A10" s="147" t="s">
        <v>58</v>
      </c>
      <c r="B10" s="148"/>
      <c r="C10" s="144"/>
      <c r="D10" s="144"/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</row>
    <row r="11" spans="1:25" x14ac:dyDescent="0.3">
      <c r="A11" s="112" t="s">
        <v>59</v>
      </c>
      <c r="B11" s="78">
        <f>'SO 6153'!L16</f>
        <v>0</v>
      </c>
      <c r="C11" s="78">
        <f>'SO 6153'!M16</f>
        <v>0</v>
      </c>
      <c r="D11" s="78">
        <f>'SO 6153'!I16</f>
        <v>0</v>
      </c>
      <c r="E11" s="149">
        <f>'SO 6153'!P16</f>
        <v>7.6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</row>
    <row r="12" spans="1:25" x14ac:dyDescent="0.3">
      <c r="A12" s="112" t="s">
        <v>60</v>
      </c>
      <c r="B12" s="78">
        <f>'SO 6153'!L24</f>
        <v>0</v>
      </c>
      <c r="C12" s="78">
        <f>'SO 6153'!M24</f>
        <v>0</v>
      </c>
      <c r="D12" s="78">
        <f>'SO 6153'!I24</f>
        <v>0</v>
      </c>
      <c r="E12" s="149">
        <f>'SO 6153'!P24</f>
        <v>0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</row>
    <row r="13" spans="1:25" x14ac:dyDescent="0.3">
      <c r="A13" s="112" t="s">
        <v>61</v>
      </c>
      <c r="B13" s="78">
        <f>'SO 6153'!L33</f>
        <v>0</v>
      </c>
      <c r="C13" s="78">
        <f>'SO 6153'!M33</f>
        <v>0</v>
      </c>
      <c r="D13" s="78">
        <f>'SO 6153'!I33</f>
        <v>0</v>
      </c>
      <c r="E13" s="149">
        <f>'SO 6153'!P33</f>
        <v>0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x14ac:dyDescent="0.3">
      <c r="A14" s="2" t="s">
        <v>58</v>
      </c>
      <c r="B14" s="150">
        <f>'SO 6153'!L35</f>
        <v>0</v>
      </c>
      <c r="C14" s="150">
        <f>'SO 6153'!M35</f>
        <v>0</v>
      </c>
      <c r="D14" s="150">
        <f>'SO 6153'!I35</f>
        <v>0</v>
      </c>
      <c r="E14" s="151">
        <f>'SO 6153'!P35</f>
        <v>7.6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</row>
    <row r="15" spans="1:25" x14ac:dyDescent="0.3">
      <c r="A15" s="1"/>
      <c r="B15" s="142"/>
      <c r="C15" s="142"/>
      <c r="D15" s="142"/>
      <c r="E15" s="141"/>
    </row>
    <row r="16" spans="1:25" x14ac:dyDescent="0.3">
      <c r="A16" s="2" t="s">
        <v>62</v>
      </c>
      <c r="B16" s="150"/>
      <c r="C16" s="78"/>
      <c r="D16" s="78"/>
      <c r="E16" s="14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</row>
    <row r="17" spans="1:25" x14ac:dyDescent="0.3">
      <c r="A17" s="112" t="s">
        <v>63</v>
      </c>
      <c r="B17" s="78">
        <f>'SO 6153'!L46</f>
        <v>0</v>
      </c>
      <c r="C17" s="78">
        <f>'SO 6153'!M46</f>
        <v>0</v>
      </c>
      <c r="D17" s="78">
        <f>'SO 6153'!I46</f>
        <v>0</v>
      </c>
      <c r="E17" s="149">
        <f>'SO 6153'!P46</f>
        <v>0.65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</row>
    <row r="18" spans="1:25" x14ac:dyDescent="0.3">
      <c r="A18" s="112" t="s">
        <v>64</v>
      </c>
      <c r="B18" s="78">
        <f>'SO 6153'!L51</f>
        <v>0</v>
      </c>
      <c r="C18" s="78">
        <f>'SO 6153'!M51</f>
        <v>0</v>
      </c>
      <c r="D18" s="78">
        <f>'SO 6153'!I51</f>
        <v>0</v>
      </c>
      <c r="E18" s="149">
        <f>'SO 6153'!P51</f>
        <v>0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</row>
    <row r="19" spans="1:25" x14ac:dyDescent="0.3">
      <c r="A19" s="112" t="s">
        <v>65</v>
      </c>
      <c r="B19" s="78">
        <f>'SO 6153'!L56</f>
        <v>0</v>
      </c>
      <c r="C19" s="78">
        <f>'SO 6153'!M56</f>
        <v>0</v>
      </c>
      <c r="D19" s="78">
        <f>'SO 6153'!I56</f>
        <v>0</v>
      </c>
      <c r="E19" s="149">
        <f>'SO 6153'!P56</f>
        <v>0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</row>
    <row r="20" spans="1:25" x14ac:dyDescent="0.3">
      <c r="A20" s="112" t="s">
        <v>66</v>
      </c>
      <c r="B20" s="78">
        <f>'SO 6153'!L61</f>
        <v>0</v>
      </c>
      <c r="C20" s="78">
        <f>'SO 6153'!M61</f>
        <v>0</v>
      </c>
      <c r="D20" s="78">
        <f>'SO 6153'!I61</f>
        <v>0</v>
      </c>
      <c r="E20" s="149">
        <f>'SO 6153'!P61</f>
        <v>1.18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</row>
    <row r="21" spans="1:25" x14ac:dyDescent="0.3">
      <c r="A21" s="112" t="s">
        <v>67</v>
      </c>
      <c r="B21" s="78">
        <f>'SO 6153'!L70</f>
        <v>0</v>
      </c>
      <c r="C21" s="78">
        <f>'SO 6153'!M70</f>
        <v>0</v>
      </c>
      <c r="D21" s="78">
        <f>'SO 6153'!I70</f>
        <v>0</v>
      </c>
      <c r="E21" s="149">
        <f>'SO 6153'!P70</f>
        <v>0.15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</row>
    <row r="22" spans="1:25" x14ac:dyDescent="0.3">
      <c r="A22" s="112" t="s">
        <v>68</v>
      </c>
      <c r="B22" s="78">
        <f>'SO 6153'!L77</f>
        <v>0</v>
      </c>
      <c r="C22" s="78">
        <f>'SO 6153'!M77</f>
        <v>0</v>
      </c>
      <c r="D22" s="78">
        <f>'SO 6153'!I77</f>
        <v>0</v>
      </c>
      <c r="E22" s="149">
        <f>'SO 6153'!P77</f>
        <v>0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</row>
    <row r="23" spans="1:25" x14ac:dyDescent="0.3">
      <c r="A23" s="112" t="s">
        <v>69</v>
      </c>
      <c r="B23" s="78">
        <f>'SO 6153'!L83</f>
        <v>0</v>
      </c>
      <c r="C23" s="78">
        <f>'SO 6153'!M83</f>
        <v>0</v>
      </c>
      <c r="D23" s="78">
        <f>'SO 6153'!I83</f>
        <v>0</v>
      </c>
      <c r="E23" s="149">
        <f>'SO 6153'!P83</f>
        <v>0.16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</row>
    <row r="24" spans="1:25" x14ac:dyDescent="0.3">
      <c r="A24" s="112" t="s">
        <v>70</v>
      </c>
      <c r="B24" s="78">
        <f>'SO 6153'!L88</f>
        <v>0</v>
      </c>
      <c r="C24" s="78">
        <f>'SO 6153'!M88</f>
        <v>0</v>
      </c>
      <c r="D24" s="78">
        <f>'SO 6153'!I88</f>
        <v>0</v>
      </c>
      <c r="E24" s="149">
        <f>'SO 6153'!P88</f>
        <v>0.05</v>
      </c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</row>
    <row r="25" spans="1:25" x14ac:dyDescent="0.3">
      <c r="A25" s="2" t="s">
        <v>62</v>
      </c>
      <c r="B25" s="150">
        <f>'SO 6153'!L90</f>
        <v>0</v>
      </c>
      <c r="C25" s="150">
        <f>'SO 6153'!M90</f>
        <v>0</v>
      </c>
      <c r="D25" s="150">
        <f>'SO 6153'!I90</f>
        <v>0</v>
      </c>
      <c r="E25" s="151">
        <f>'SO 6153'!P90</f>
        <v>2.19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</row>
    <row r="26" spans="1:25" x14ac:dyDescent="0.3">
      <c r="A26" s="1"/>
      <c r="B26" s="142"/>
      <c r="C26" s="142"/>
      <c r="D26" s="142"/>
      <c r="E26" s="141"/>
    </row>
    <row r="27" spans="1:25" x14ac:dyDescent="0.3">
      <c r="A27" s="2" t="s">
        <v>71</v>
      </c>
      <c r="B27" s="150"/>
      <c r="C27" s="78"/>
      <c r="D27" s="78"/>
      <c r="E27" s="149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</row>
    <row r="28" spans="1:25" x14ac:dyDescent="0.3">
      <c r="A28" s="112" t="s">
        <v>72</v>
      </c>
      <c r="B28" s="78">
        <f>'SO 6153'!L101</f>
        <v>0</v>
      </c>
      <c r="C28" s="78">
        <f>'SO 6153'!M101</f>
        <v>0</v>
      </c>
      <c r="D28" s="78">
        <f>'SO 6153'!I101</f>
        <v>0</v>
      </c>
      <c r="E28" s="149">
        <f>'SO 6153'!P101</f>
        <v>0.01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</row>
    <row r="29" spans="1:25" x14ac:dyDescent="0.3">
      <c r="A29" s="2" t="s">
        <v>71</v>
      </c>
      <c r="B29" s="150">
        <f>'SO 6153'!L103</f>
        <v>0</v>
      </c>
      <c r="C29" s="150">
        <f>'SO 6153'!M103</f>
        <v>0</v>
      </c>
      <c r="D29" s="150">
        <f>'SO 6153'!I103</f>
        <v>0</v>
      </c>
      <c r="E29" s="151">
        <f>'SO 6153'!P103</f>
        <v>0.01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</row>
    <row r="30" spans="1:25" x14ac:dyDescent="0.3">
      <c r="A30" s="1"/>
      <c r="B30" s="142"/>
      <c r="C30" s="142"/>
      <c r="D30" s="142"/>
      <c r="E30" s="141"/>
    </row>
    <row r="31" spans="1:25" x14ac:dyDescent="0.3">
      <c r="A31" s="2" t="s">
        <v>73</v>
      </c>
      <c r="B31" s="150">
        <f>'SO 6153'!L104</f>
        <v>0</v>
      </c>
      <c r="C31" s="150">
        <f>'SO 6153'!M104</f>
        <v>0</v>
      </c>
      <c r="D31" s="150">
        <f>'SO 6153'!I104</f>
        <v>0</v>
      </c>
      <c r="E31" s="151">
        <f>'SO 6153'!P104</f>
        <v>9.8000000000000007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x14ac:dyDescent="0.3">
      <c r="A32" s="1"/>
      <c r="B32" s="142"/>
      <c r="C32" s="142"/>
      <c r="D32" s="142"/>
      <c r="E32" s="141"/>
    </row>
    <row r="33" spans="1:5" x14ac:dyDescent="0.3">
      <c r="A33" s="1"/>
      <c r="B33" s="142"/>
      <c r="C33" s="142"/>
      <c r="D33" s="142"/>
      <c r="E33" s="141"/>
    </row>
    <row r="34" spans="1:5" x14ac:dyDescent="0.3">
      <c r="A34" s="1"/>
      <c r="B34" s="142"/>
      <c r="C34" s="142"/>
      <c r="D34" s="142"/>
      <c r="E34" s="141"/>
    </row>
    <row r="35" spans="1:5" x14ac:dyDescent="0.3">
      <c r="A35" s="1"/>
      <c r="B35" s="142"/>
      <c r="C35" s="142"/>
      <c r="D35" s="142"/>
      <c r="E35" s="141"/>
    </row>
    <row r="36" spans="1:5" x14ac:dyDescent="0.3">
      <c r="A36" s="1"/>
      <c r="B36" s="142"/>
      <c r="C36" s="142"/>
      <c r="D36" s="142"/>
      <c r="E36" s="141"/>
    </row>
    <row r="37" spans="1:5" x14ac:dyDescent="0.3">
      <c r="A37" s="1"/>
      <c r="B37" s="142"/>
      <c r="C37" s="142"/>
      <c r="D37" s="142"/>
      <c r="E37" s="141"/>
    </row>
    <row r="38" spans="1:5" x14ac:dyDescent="0.3">
      <c r="A38" s="1"/>
      <c r="B38" s="142"/>
      <c r="C38" s="142"/>
      <c r="D38" s="142"/>
      <c r="E38" s="141"/>
    </row>
    <row r="39" spans="1:5" x14ac:dyDescent="0.3">
      <c r="A39" s="1"/>
      <c r="B39" s="142"/>
      <c r="C39" s="142"/>
      <c r="D39" s="142"/>
      <c r="E39" s="141"/>
    </row>
    <row r="40" spans="1:5" x14ac:dyDescent="0.3">
      <c r="A40" s="1"/>
      <c r="B40" s="142"/>
      <c r="C40" s="142"/>
      <c r="D40" s="142"/>
      <c r="E40" s="141"/>
    </row>
    <row r="41" spans="1:5" x14ac:dyDescent="0.3">
      <c r="A41" s="1"/>
      <c r="B41" s="142"/>
      <c r="C41" s="142"/>
      <c r="D41" s="142"/>
      <c r="E41" s="141"/>
    </row>
    <row r="42" spans="1:5" x14ac:dyDescent="0.3">
      <c r="A42" s="1"/>
      <c r="B42" s="142"/>
      <c r="C42" s="142"/>
      <c r="D42" s="142"/>
      <c r="E42" s="141"/>
    </row>
    <row r="43" spans="1:5" x14ac:dyDescent="0.3">
      <c r="A43" s="1"/>
      <c r="B43" s="142"/>
      <c r="C43" s="142"/>
      <c r="D43" s="142"/>
      <c r="E43" s="141"/>
    </row>
    <row r="44" spans="1:5" x14ac:dyDescent="0.3">
      <c r="A44" s="1"/>
      <c r="B44" s="142"/>
      <c r="C44" s="142"/>
      <c r="D44" s="142"/>
      <c r="E44" s="141"/>
    </row>
    <row r="45" spans="1:5" x14ac:dyDescent="0.3">
      <c r="A45" s="1"/>
      <c r="B45" s="142"/>
      <c r="C45" s="142"/>
      <c r="D45" s="142"/>
      <c r="E45" s="141"/>
    </row>
    <row r="46" spans="1:5" x14ac:dyDescent="0.3">
      <c r="A46" s="1"/>
      <c r="B46" s="142"/>
      <c r="C46" s="142"/>
      <c r="D46" s="142"/>
      <c r="E46" s="141"/>
    </row>
    <row r="47" spans="1:5" x14ac:dyDescent="0.3">
      <c r="A47" s="1"/>
      <c r="B47" s="142"/>
      <c r="C47" s="142"/>
      <c r="D47" s="142"/>
      <c r="E47" s="141"/>
    </row>
    <row r="48" spans="1:5" x14ac:dyDescent="0.3">
      <c r="A48" s="1"/>
      <c r="B48" s="142"/>
      <c r="C48" s="142"/>
      <c r="D48" s="142"/>
      <c r="E48" s="141"/>
    </row>
    <row r="49" spans="1:5" x14ac:dyDescent="0.3">
      <c r="A49" s="1"/>
      <c r="B49" s="142"/>
      <c r="C49" s="142"/>
      <c r="D49" s="142"/>
      <c r="E49" s="141"/>
    </row>
    <row r="50" spans="1:5" x14ac:dyDescent="0.3">
      <c r="A50" s="1"/>
      <c r="B50" s="142"/>
      <c r="C50" s="142"/>
      <c r="D50" s="142"/>
      <c r="E50" s="141"/>
    </row>
    <row r="51" spans="1:5" x14ac:dyDescent="0.3">
      <c r="A51" s="1"/>
      <c r="B51" s="142"/>
      <c r="C51" s="142"/>
      <c r="D51" s="142"/>
      <c r="E51" s="141"/>
    </row>
    <row r="52" spans="1:5" x14ac:dyDescent="0.3">
      <c r="A52" s="1"/>
      <c r="B52" s="142"/>
      <c r="C52" s="142"/>
      <c r="D52" s="142"/>
      <c r="E52" s="141"/>
    </row>
    <row r="53" spans="1:5" x14ac:dyDescent="0.3">
      <c r="A53" s="1"/>
      <c r="B53" s="1"/>
      <c r="C53" s="1"/>
      <c r="D53" s="1"/>
      <c r="E53" s="1"/>
    </row>
    <row r="54" spans="1:5" x14ac:dyDescent="0.3">
      <c r="A54" s="1"/>
      <c r="B54" s="1"/>
      <c r="C54" s="1"/>
      <c r="D54" s="1"/>
      <c r="E54" s="1"/>
    </row>
    <row r="55" spans="1:5" x14ac:dyDescent="0.3">
      <c r="A55" s="1"/>
      <c r="B55" s="1"/>
      <c r="C55" s="1"/>
      <c r="D55" s="1"/>
      <c r="E55" s="1"/>
    </row>
    <row r="56" spans="1:5" x14ac:dyDescent="0.3">
      <c r="A56" s="1"/>
      <c r="B56" s="1"/>
      <c r="C56" s="1"/>
      <c r="D56" s="1"/>
      <c r="E56" s="1"/>
    </row>
    <row r="57" spans="1:5" x14ac:dyDescent="0.3">
      <c r="A57" s="1"/>
      <c r="B57" s="1"/>
      <c r="C57" s="1"/>
      <c r="D57" s="1"/>
      <c r="E57" s="1"/>
    </row>
    <row r="58" spans="1:5" x14ac:dyDescent="0.3">
      <c r="A58" s="1"/>
      <c r="B58" s="1"/>
      <c r="C58" s="1"/>
      <c r="D58" s="1"/>
      <c r="E58" s="1"/>
    </row>
    <row r="59" spans="1:5" x14ac:dyDescent="0.3">
      <c r="A59" s="1"/>
      <c r="B59" s="1"/>
      <c r="C59" s="1"/>
      <c r="D59" s="1"/>
      <c r="E59" s="1"/>
    </row>
    <row r="60" spans="1:5" x14ac:dyDescent="0.3">
      <c r="A60" s="1"/>
      <c r="B60" s="1"/>
      <c r="C60" s="1"/>
      <c r="D60" s="1"/>
      <c r="E60" s="1"/>
    </row>
    <row r="61" spans="1:5" x14ac:dyDescent="0.3">
      <c r="A61" s="1"/>
      <c r="B61" s="1"/>
      <c r="C61" s="1"/>
      <c r="D61" s="1"/>
      <c r="E61" s="1"/>
    </row>
    <row r="62" spans="1:5" x14ac:dyDescent="0.3">
      <c r="A62" s="1"/>
      <c r="B62" s="1"/>
      <c r="C62" s="1"/>
      <c r="D62" s="1"/>
      <c r="E62" s="1"/>
    </row>
    <row r="63" spans="1:5" x14ac:dyDescent="0.3">
      <c r="A63" s="1"/>
      <c r="B63" s="1"/>
      <c r="C63" s="1"/>
      <c r="D63" s="1"/>
      <c r="E63" s="1"/>
    </row>
    <row r="64" spans="1:5" x14ac:dyDescent="0.3">
      <c r="A64" s="1"/>
      <c r="B64" s="1"/>
      <c r="C64" s="1"/>
      <c r="D64" s="1"/>
      <c r="E64" s="1"/>
    </row>
    <row r="65" spans="1:5" x14ac:dyDescent="0.3">
      <c r="A65" s="1"/>
      <c r="B65" s="1"/>
      <c r="C65" s="1"/>
      <c r="D65" s="1"/>
      <c r="E65" s="1"/>
    </row>
    <row r="66" spans="1:5" x14ac:dyDescent="0.3">
      <c r="A66" s="1"/>
      <c r="B66" s="1"/>
      <c r="C66" s="1"/>
      <c r="D66" s="1"/>
      <c r="E66" s="1"/>
    </row>
    <row r="67" spans="1:5" x14ac:dyDescent="0.3">
      <c r="A67" s="1"/>
      <c r="B67" s="1"/>
      <c r="C67" s="1"/>
      <c r="D67" s="1"/>
      <c r="E67" s="1"/>
    </row>
    <row r="68" spans="1:5" x14ac:dyDescent="0.3">
      <c r="A68" s="1"/>
      <c r="B68" s="1"/>
      <c r="C68" s="1"/>
      <c r="D68" s="1"/>
      <c r="E68" s="1"/>
    </row>
    <row r="69" spans="1:5" x14ac:dyDescent="0.3">
      <c r="A69" s="1"/>
      <c r="B69" s="1"/>
      <c r="C69" s="1"/>
      <c r="D69" s="1"/>
      <c r="E69" s="1"/>
    </row>
    <row r="70" spans="1:5" x14ac:dyDescent="0.3">
      <c r="A70" s="1"/>
      <c r="B70" s="1"/>
      <c r="C70" s="1"/>
      <c r="D70" s="1"/>
      <c r="E70" s="1"/>
    </row>
    <row r="71" spans="1:5" x14ac:dyDescent="0.3">
      <c r="A71" s="1"/>
      <c r="B71" s="1"/>
      <c r="C71" s="1"/>
      <c r="D71" s="1"/>
      <c r="E71" s="1"/>
    </row>
    <row r="72" spans="1:5" x14ac:dyDescent="0.3">
      <c r="A72" s="1"/>
      <c r="B72" s="1"/>
      <c r="C72" s="1"/>
      <c r="D72" s="1"/>
      <c r="E72" s="1"/>
    </row>
    <row r="73" spans="1:5" x14ac:dyDescent="0.3">
      <c r="A73" s="1"/>
      <c r="B73" s="1"/>
      <c r="C73" s="1"/>
      <c r="D73" s="1"/>
      <c r="E73" s="1"/>
    </row>
    <row r="74" spans="1:5" x14ac:dyDescent="0.3">
      <c r="A74" s="1"/>
      <c r="B74" s="1"/>
      <c r="C74" s="1"/>
      <c r="D74" s="1"/>
      <c r="E74" s="1"/>
    </row>
    <row r="75" spans="1:5" x14ac:dyDescent="0.3">
      <c r="A75" s="1"/>
      <c r="B75" s="1"/>
      <c r="C75" s="1"/>
      <c r="D75" s="1"/>
      <c r="E75" s="1"/>
    </row>
    <row r="76" spans="1:5" x14ac:dyDescent="0.3">
      <c r="A76" s="1"/>
      <c r="B76" s="1"/>
      <c r="C76" s="1"/>
      <c r="D76" s="1"/>
      <c r="E76" s="1"/>
    </row>
    <row r="77" spans="1:5" x14ac:dyDescent="0.3">
      <c r="A77" s="1"/>
      <c r="B77" s="1"/>
      <c r="C77" s="1"/>
      <c r="D77" s="1"/>
      <c r="E77" s="1"/>
    </row>
    <row r="78" spans="1:5" x14ac:dyDescent="0.3">
      <c r="A78" s="1"/>
      <c r="B78" s="1"/>
      <c r="C78" s="1"/>
      <c r="D78" s="1"/>
      <c r="E78" s="1"/>
    </row>
    <row r="79" spans="1:5" x14ac:dyDescent="0.3">
      <c r="A79" s="1"/>
      <c r="B79" s="1"/>
      <c r="C79" s="1"/>
      <c r="D79" s="1"/>
      <c r="E79" s="1"/>
    </row>
    <row r="80" spans="1:5" x14ac:dyDescent="0.3">
      <c r="A80" s="1"/>
      <c r="B80" s="1"/>
      <c r="C80" s="1"/>
      <c r="D80" s="1"/>
      <c r="E80" s="1"/>
    </row>
    <row r="81" spans="1:5" x14ac:dyDescent="0.3">
      <c r="A81" s="1"/>
      <c r="B81" s="1"/>
      <c r="C81" s="1"/>
      <c r="D81" s="1"/>
      <c r="E81" s="1"/>
    </row>
    <row r="82" spans="1:5" x14ac:dyDescent="0.3">
      <c r="A82" s="1"/>
      <c r="B82" s="1"/>
      <c r="C82" s="1"/>
      <c r="D82" s="1"/>
      <c r="E82" s="1"/>
    </row>
    <row r="83" spans="1:5" x14ac:dyDescent="0.3">
      <c r="A83" s="1"/>
      <c r="B83" s="1"/>
      <c r="C83" s="1"/>
      <c r="D83" s="1"/>
      <c r="E83" s="1"/>
    </row>
    <row r="84" spans="1:5" x14ac:dyDescent="0.3">
      <c r="A84" s="1"/>
      <c r="B84" s="1"/>
      <c r="C84" s="1"/>
      <c r="D84" s="1"/>
      <c r="E84" s="1"/>
    </row>
    <row r="85" spans="1:5" x14ac:dyDescent="0.3">
      <c r="A85" s="1"/>
      <c r="B85" s="1"/>
      <c r="C85" s="1"/>
      <c r="D85" s="1"/>
      <c r="E85" s="1"/>
    </row>
    <row r="86" spans="1:5" x14ac:dyDescent="0.3">
      <c r="A86" s="1"/>
      <c r="B86" s="1"/>
      <c r="C86" s="1"/>
      <c r="D86" s="1"/>
      <c r="E86" s="1"/>
    </row>
    <row r="87" spans="1:5" x14ac:dyDescent="0.3">
      <c r="A87" s="1"/>
      <c r="B87" s="1"/>
      <c r="C87" s="1"/>
      <c r="D87" s="1"/>
      <c r="E87" s="1"/>
    </row>
    <row r="88" spans="1:5" x14ac:dyDescent="0.3">
      <c r="A88" s="1"/>
      <c r="B88" s="1"/>
      <c r="C88" s="1"/>
      <c r="D88" s="1"/>
      <c r="E88" s="1"/>
    </row>
    <row r="89" spans="1:5" x14ac:dyDescent="0.3">
      <c r="A89" s="1"/>
      <c r="B89" s="1"/>
      <c r="C89" s="1"/>
      <c r="D89" s="1"/>
      <c r="E89" s="1"/>
    </row>
    <row r="90" spans="1:5" x14ac:dyDescent="0.3">
      <c r="A90" s="1"/>
      <c r="B90" s="1"/>
      <c r="C90" s="1"/>
      <c r="D90" s="1"/>
      <c r="E90" s="1"/>
    </row>
    <row r="91" spans="1:5" x14ac:dyDescent="0.3">
      <c r="A91" s="1"/>
      <c r="B91" s="1"/>
      <c r="C91" s="1"/>
      <c r="D91" s="1"/>
      <c r="E91" s="1"/>
    </row>
    <row r="92" spans="1:5" x14ac:dyDescent="0.3">
      <c r="A92" s="1"/>
      <c r="B92" s="1"/>
      <c r="C92" s="1"/>
      <c r="D92" s="1"/>
      <c r="E92" s="1"/>
    </row>
    <row r="93" spans="1:5" x14ac:dyDescent="0.3">
      <c r="A93" s="1"/>
      <c r="B93" s="1"/>
      <c r="C93" s="1"/>
      <c r="D93" s="1"/>
      <c r="E93" s="1"/>
    </row>
    <row r="94" spans="1:5" x14ac:dyDescent="0.3">
      <c r="A94" s="1"/>
      <c r="B94" s="1"/>
      <c r="C94" s="1"/>
      <c r="D94" s="1"/>
      <c r="E94" s="1"/>
    </row>
    <row r="95" spans="1:5" x14ac:dyDescent="0.3">
      <c r="A95" s="1"/>
      <c r="B95" s="1"/>
      <c r="C95" s="1"/>
      <c r="D95" s="1"/>
      <c r="E95" s="1"/>
    </row>
    <row r="96" spans="1:5" x14ac:dyDescent="0.3">
      <c r="A96" s="1"/>
      <c r="B96" s="1"/>
      <c r="C96" s="1"/>
      <c r="D96" s="1"/>
      <c r="E96" s="1"/>
    </row>
    <row r="97" spans="1:5" x14ac:dyDescent="0.3">
      <c r="A97" s="1"/>
      <c r="B97" s="1"/>
      <c r="C97" s="1"/>
      <c r="D97" s="1"/>
      <c r="E97" s="1"/>
    </row>
    <row r="98" spans="1:5" x14ac:dyDescent="0.3">
      <c r="A98" s="1"/>
      <c r="B98" s="1"/>
      <c r="C98" s="1"/>
      <c r="D98" s="1"/>
      <c r="E98" s="1"/>
    </row>
    <row r="99" spans="1:5" x14ac:dyDescent="0.3">
      <c r="A99" s="1"/>
      <c r="B99" s="1"/>
      <c r="C99" s="1"/>
      <c r="D99" s="1"/>
      <c r="E99" s="1"/>
    </row>
    <row r="100" spans="1:5" x14ac:dyDescent="0.3">
      <c r="A100" s="1"/>
      <c r="B100" s="1"/>
      <c r="C100" s="1"/>
      <c r="D100" s="1"/>
      <c r="E100" s="1"/>
    </row>
    <row r="101" spans="1:5" x14ac:dyDescent="0.3">
      <c r="A101" s="1"/>
      <c r="B101" s="1"/>
      <c r="C101" s="1"/>
      <c r="D101" s="1"/>
      <c r="E101" s="1"/>
    </row>
    <row r="102" spans="1:5" x14ac:dyDescent="0.3">
      <c r="A102" s="1"/>
      <c r="B102" s="1"/>
      <c r="C102" s="1"/>
      <c r="D102" s="1"/>
      <c r="E102" s="1"/>
    </row>
    <row r="103" spans="1:5" x14ac:dyDescent="0.3">
      <c r="A103" s="1"/>
      <c r="B103" s="1"/>
      <c r="C103" s="1"/>
      <c r="D103" s="1"/>
      <c r="E103" s="1"/>
    </row>
    <row r="104" spans="1:5" x14ac:dyDescent="0.3">
      <c r="A104" s="1"/>
      <c r="B104" s="1"/>
      <c r="C104" s="1"/>
      <c r="D104" s="1"/>
      <c r="E104" s="1"/>
    </row>
    <row r="105" spans="1:5" x14ac:dyDescent="0.3">
      <c r="A105" s="1"/>
      <c r="B105" s="1"/>
      <c r="C105" s="1"/>
      <c r="D105" s="1"/>
      <c r="E105" s="1"/>
    </row>
    <row r="106" spans="1:5" x14ac:dyDescent="0.3">
      <c r="A106" s="1"/>
      <c r="B106" s="1"/>
      <c r="C106" s="1"/>
      <c r="D106" s="1"/>
      <c r="E106" s="1"/>
    </row>
    <row r="107" spans="1:5" x14ac:dyDescent="0.3">
      <c r="A107" s="1"/>
      <c r="B107" s="1"/>
      <c r="C107" s="1"/>
      <c r="D107" s="1"/>
      <c r="E107" s="1"/>
    </row>
    <row r="108" spans="1:5" x14ac:dyDescent="0.3">
      <c r="A108" s="1"/>
      <c r="B108" s="1"/>
      <c r="C108" s="1"/>
      <c r="D108" s="1"/>
      <c r="E108" s="1"/>
    </row>
    <row r="109" spans="1:5" x14ac:dyDescent="0.3">
      <c r="A109" s="1"/>
      <c r="B109" s="1"/>
      <c r="C109" s="1"/>
      <c r="D109" s="1"/>
      <c r="E109" s="1"/>
    </row>
    <row r="110" spans="1:5" x14ac:dyDescent="0.3">
      <c r="A110" s="1"/>
      <c r="B110" s="1"/>
      <c r="C110" s="1"/>
      <c r="D110" s="1"/>
      <c r="E110" s="1"/>
    </row>
    <row r="111" spans="1:5" x14ac:dyDescent="0.3">
      <c r="A111" s="1"/>
      <c r="B111" s="1"/>
      <c r="C111" s="1"/>
      <c r="D111" s="1"/>
      <c r="E111" s="1"/>
    </row>
    <row r="112" spans="1:5" x14ac:dyDescent="0.3">
      <c r="A112" s="1"/>
      <c r="B112" s="1"/>
      <c r="C112" s="1"/>
      <c r="D112" s="1"/>
      <c r="E112" s="1"/>
    </row>
    <row r="113" spans="1:5" x14ac:dyDescent="0.3">
      <c r="A113" s="1"/>
      <c r="B113" s="1"/>
      <c r="C113" s="1"/>
      <c r="D113" s="1"/>
      <c r="E113" s="1"/>
    </row>
    <row r="114" spans="1:5" x14ac:dyDescent="0.3">
      <c r="A114" s="1"/>
      <c r="B114" s="1"/>
      <c r="C114" s="1"/>
      <c r="D114" s="1"/>
      <c r="E114" s="1"/>
    </row>
    <row r="115" spans="1:5" x14ac:dyDescent="0.3">
      <c r="A115" s="1"/>
      <c r="B115" s="1"/>
      <c r="C115" s="1"/>
      <c r="D115" s="1"/>
      <c r="E115" s="1"/>
    </row>
    <row r="116" spans="1:5" x14ac:dyDescent="0.3">
      <c r="A116" s="1"/>
      <c r="B116" s="1"/>
      <c r="C116" s="1"/>
      <c r="D116" s="1"/>
      <c r="E116" s="1"/>
    </row>
    <row r="117" spans="1:5" x14ac:dyDescent="0.3">
      <c r="A117" s="1"/>
      <c r="B117" s="1"/>
      <c r="C117" s="1"/>
      <c r="D117" s="1"/>
      <c r="E117" s="1"/>
    </row>
    <row r="118" spans="1:5" x14ac:dyDescent="0.3">
      <c r="A118" s="1"/>
      <c r="B118" s="1"/>
      <c r="C118" s="1"/>
      <c r="D118" s="1"/>
      <c r="E118" s="1"/>
    </row>
    <row r="119" spans="1:5" x14ac:dyDescent="0.3">
      <c r="A119" s="1"/>
      <c r="B119" s="1"/>
      <c r="C119" s="1"/>
      <c r="D119" s="1"/>
      <c r="E119" s="1"/>
    </row>
    <row r="120" spans="1:5" x14ac:dyDescent="0.3">
      <c r="A120" s="1"/>
      <c r="B120" s="1"/>
      <c r="C120" s="1"/>
      <c r="D120" s="1"/>
      <c r="E120" s="1"/>
    </row>
    <row r="121" spans="1:5" x14ac:dyDescent="0.3">
      <c r="A121" s="1"/>
      <c r="B121" s="1"/>
      <c r="C121" s="1"/>
      <c r="D121" s="1"/>
      <c r="E121" s="1"/>
    </row>
    <row r="122" spans="1:5" x14ac:dyDescent="0.3">
      <c r="A122" s="1"/>
      <c r="B122" s="1"/>
      <c r="C122" s="1"/>
      <c r="D122" s="1"/>
      <c r="E122" s="1"/>
    </row>
    <row r="123" spans="1:5" x14ac:dyDescent="0.3">
      <c r="A123" s="1"/>
      <c r="B123" s="1"/>
      <c r="C123" s="1"/>
      <c r="D123" s="1"/>
      <c r="E123" s="1"/>
    </row>
    <row r="124" spans="1:5" x14ac:dyDescent="0.3">
      <c r="A124" s="1"/>
      <c r="B124" s="1"/>
      <c r="C124" s="1"/>
      <c r="D124" s="1"/>
      <c r="E124" s="1"/>
    </row>
    <row r="125" spans="1:5" x14ac:dyDescent="0.3">
      <c r="A125" s="1"/>
      <c r="B125" s="1"/>
      <c r="C125" s="1"/>
      <c r="D125" s="1"/>
      <c r="E125" s="1"/>
    </row>
    <row r="126" spans="1:5" x14ac:dyDescent="0.3">
      <c r="A126" s="1"/>
      <c r="B126" s="1"/>
      <c r="C126" s="1"/>
      <c r="D126" s="1"/>
      <c r="E126" s="1"/>
    </row>
    <row r="127" spans="1:5" x14ac:dyDescent="0.3">
      <c r="A127" s="1"/>
      <c r="B127" s="1"/>
      <c r="C127" s="1"/>
      <c r="D127" s="1"/>
      <c r="E127" s="1"/>
    </row>
    <row r="128" spans="1:5" x14ac:dyDescent="0.3">
      <c r="A128" s="1"/>
      <c r="B128" s="1"/>
      <c r="C128" s="1"/>
      <c r="D128" s="1"/>
      <c r="E128" s="1"/>
    </row>
    <row r="129" spans="1:5" x14ac:dyDescent="0.3">
      <c r="A129" s="1"/>
      <c r="B129" s="1"/>
      <c r="C129" s="1"/>
      <c r="D129" s="1"/>
      <c r="E129" s="1"/>
    </row>
    <row r="130" spans="1:5" x14ac:dyDescent="0.3">
      <c r="A130" s="1"/>
      <c r="B130" s="1"/>
      <c r="C130" s="1"/>
      <c r="D130" s="1"/>
      <c r="E130" s="1"/>
    </row>
    <row r="131" spans="1:5" x14ac:dyDescent="0.3">
      <c r="A131" s="1"/>
      <c r="B131" s="1"/>
      <c r="C131" s="1"/>
      <c r="D131" s="1"/>
      <c r="E131" s="1"/>
    </row>
    <row r="132" spans="1:5" x14ac:dyDescent="0.3">
      <c r="A132" s="1"/>
      <c r="B132" s="1"/>
      <c r="C132" s="1"/>
      <c r="D132" s="1"/>
      <c r="E132" s="1"/>
    </row>
    <row r="133" spans="1:5" x14ac:dyDescent="0.3">
      <c r="A133" s="1"/>
      <c r="B133" s="1"/>
      <c r="C133" s="1"/>
      <c r="D133" s="1"/>
      <c r="E133" s="1"/>
    </row>
    <row r="134" spans="1:5" x14ac:dyDescent="0.3">
      <c r="A134" s="1"/>
      <c r="B134" s="1"/>
      <c r="C134" s="1"/>
      <c r="D134" s="1"/>
      <c r="E134" s="1"/>
    </row>
    <row r="135" spans="1:5" x14ac:dyDescent="0.3">
      <c r="A135" s="1"/>
      <c r="B135" s="1"/>
      <c r="C135" s="1"/>
      <c r="D135" s="1"/>
      <c r="E135" s="1"/>
    </row>
    <row r="136" spans="1:5" x14ac:dyDescent="0.3">
      <c r="A136" s="1"/>
      <c r="B136" s="1"/>
      <c r="C136" s="1"/>
      <c r="D136" s="1"/>
      <c r="E136" s="1"/>
    </row>
    <row r="137" spans="1:5" x14ac:dyDescent="0.3">
      <c r="A137" s="1"/>
      <c r="B137" s="1"/>
      <c r="C137" s="1"/>
      <c r="D137" s="1"/>
      <c r="E137" s="1"/>
    </row>
    <row r="138" spans="1:5" x14ac:dyDescent="0.3">
      <c r="A138" s="1"/>
      <c r="B138" s="1"/>
      <c r="C138" s="1"/>
      <c r="D138" s="1"/>
      <c r="E138" s="1"/>
    </row>
    <row r="139" spans="1:5" x14ac:dyDescent="0.3">
      <c r="A139" s="1"/>
      <c r="B139" s="1"/>
      <c r="C139" s="1"/>
      <c r="D139" s="1"/>
      <c r="E139" s="1"/>
    </row>
    <row r="140" spans="1:5" x14ac:dyDescent="0.3">
      <c r="A140" s="1"/>
      <c r="B140" s="1"/>
      <c r="C140" s="1"/>
      <c r="D140" s="1"/>
      <c r="E140" s="1"/>
    </row>
    <row r="141" spans="1:5" x14ac:dyDescent="0.3">
      <c r="A141" s="1"/>
      <c r="B141" s="1"/>
      <c r="C141" s="1"/>
      <c r="D141" s="1"/>
      <c r="E141" s="1"/>
    </row>
    <row r="142" spans="1:5" x14ac:dyDescent="0.3">
      <c r="A142" s="1"/>
      <c r="B142" s="1"/>
      <c r="C142" s="1"/>
      <c r="D142" s="1"/>
      <c r="E142" s="1"/>
    </row>
    <row r="143" spans="1:5" x14ac:dyDescent="0.3">
      <c r="A143" s="1"/>
      <c r="B143" s="1"/>
      <c r="C143" s="1"/>
      <c r="D143" s="1"/>
      <c r="E143" s="1"/>
    </row>
    <row r="144" spans="1:5" x14ac:dyDescent="0.3">
      <c r="A144" s="1"/>
      <c r="B144" s="1"/>
      <c r="C144" s="1"/>
      <c r="D144" s="1"/>
      <c r="E144" s="1"/>
    </row>
    <row r="145" spans="1:5" x14ac:dyDescent="0.3">
      <c r="A145" s="1"/>
      <c r="B145" s="1"/>
      <c r="C145" s="1"/>
      <c r="D145" s="1"/>
      <c r="E145" s="1"/>
    </row>
    <row r="146" spans="1:5" x14ac:dyDescent="0.3">
      <c r="A146" s="1"/>
      <c r="B146" s="1"/>
      <c r="C146" s="1"/>
      <c r="D146" s="1"/>
      <c r="E146" s="1"/>
    </row>
    <row r="147" spans="1:5" x14ac:dyDescent="0.3">
      <c r="A147" s="1"/>
      <c r="B147" s="1"/>
      <c r="C147" s="1"/>
      <c r="D147" s="1"/>
      <c r="E147" s="1"/>
    </row>
    <row r="148" spans="1:5" x14ac:dyDescent="0.3">
      <c r="A148" s="1"/>
      <c r="B148" s="1"/>
      <c r="C148" s="1"/>
      <c r="D148" s="1"/>
      <c r="E148" s="1"/>
    </row>
    <row r="149" spans="1:5" x14ac:dyDescent="0.3">
      <c r="A149" s="1"/>
      <c r="B149" s="1"/>
      <c r="C149" s="1"/>
      <c r="D149" s="1"/>
      <c r="E149" s="1"/>
    </row>
    <row r="150" spans="1:5" x14ac:dyDescent="0.3">
      <c r="A150" s="1"/>
      <c r="B150" s="1"/>
      <c r="C150" s="1"/>
      <c r="D150" s="1"/>
      <c r="E150" s="1"/>
    </row>
    <row r="151" spans="1:5" x14ac:dyDescent="0.3">
      <c r="A151" s="1"/>
      <c r="B151" s="1"/>
      <c r="C151" s="1"/>
      <c r="D151" s="1"/>
      <c r="E151" s="1"/>
    </row>
    <row r="152" spans="1:5" x14ac:dyDescent="0.3">
      <c r="A152" s="1"/>
      <c r="B152" s="1"/>
      <c r="C152" s="1"/>
      <c r="D152" s="1"/>
      <c r="E152" s="1"/>
    </row>
    <row r="153" spans="1:5" x14ac:dyDescent="0.3">
      <c r="A153" s="1"/>
      <c r="B153" s="1"/>
      <c r="C153" s="1"/>
      <c r="D153" s="1"/>
      <c r="E153" s="1"/>
    </row>
    <row r="154" spans="1:5" x14ac:dyDescent="0.3">
      <c r="A154" s="1"/>
      <c r="B154" s="1"/>
      <c r="C154" s="1"/>
      <c r="D154" s="1"/>
      <c r="E154" s="1"/>
    </row>
    <row r="155" spans="1:5" x14ac:dyDescent="0.3">
      <c r="A155" s="1"/>
      <c r="B155" s="1"/>
      <c r="C155" s="1"/>
      <c r="D155" s="1"/>
      <c r="E155" s="1"/>
    </row>
    <row r="156" spans="1:5" x14ac:dyDescent="0.3">
      <c r="A156" s="1"/>
      <c r="B156" s="1"/>
      <c r="C156" s="1"/>
      <c r="D156" s="1"/>
      <c r="E156" s="1"/>
    </row>
    <row r="157" spans="1:5" x14ac:dyDescent="0.3">
      <c r="A157" s="1"/>
      <c r="B157" s="1"/>
      <c r="C157" s="1"/>
      <c r="D157" s="1"/>
      <c r="E157" s="1"/>
    </row>
    <row r="158" spans="1:5" x14ac:dyDescent="0.3">
      <c r="A158" s="1"/>
      <c r="B158" s="1"/>
      <c r="C158" s="1"/>
      <c r="D158" s="1"/>
      <c r="E158" s="1"/>
    </row>
    <row r="159" spans="1:5" x14ac:dyDescent="0.3">
      <c r="A159" s="1"/>
      <c r="B159" s="1"/>
      <c r="C159" s="1"/>
      <c r="D159" s="1"/>
      <c r="E159" s="1"/>
    </row>
    <row r="160" spans="1:5" x14ac:dyDescent="0.3">
      <c r="A160" s="1"/>
      <c r="B160" s="1"/>
      <c r="C160" s="1"/>
      <c r="D160" s="1"/>
      <c r="E160" s="1"/>
    </row>
    <row r="161" spans="1:5" x14ac:dyDescent="0.3">
      <c r="A161" s="1"/>
      <c r="B161" s="1"/>
      <c r="C161" s="1"/>
      <c r="D161" s="1"/>
      <c r="E161" s="1"/>
    </row>
    <row r="162" spans="1:5" x14ac:dyDescent="0.3">
      <c r="A162" s="1"/>
      <c r="B162" s="1"/>
      <c r="C162" s="1"/>
      <c r="D162" s="1"/>
      <c r="E162" s="1"/>
    </row>
    <row r="163" spans="1:5" x14ac:dyDescent="0.3">
      <c r="A163" s="1"/>
      <c r="B163" s="1"/>
      <c r="C163" s="1"/>
      <c r="D163" s="1"/>
      <c r="E163" s="1"/>
    </row>
    <row r="164" spans="1:5" x14ac:dyDescent="0.3">
      <c r="A164" s="1"/>
      <c r="B164" s="1"/>
      <c r="C164" s="1"/>
      <c r="D164" s="1"/>
      <c r="E164" s="1"/>
    </row>
    <row r="165" spans="1:5" x14ac:dyDescent="0.3">
      <c r="A165" s="1"/>
      <c r="B165" s="1"/>
      <c r="C165" s="1"/>
      <c r="D165" s="1"/>
      <c r="E165" s="1"/>
    </row>
    <row r="166" spans="1:5" x14ac:dyDescent="0.3">
      <c r="A166" s="1"/>
      <c r="B166" s="1"/>
      <c r="C166" s="1"/>
      <c r="D166" s="1"/>
      <c r="E166" s="1"/>
    </row>
    <row r="167" spans="1:5" x14ac:dyDescent="0.3">
      <c r="A167" s="1"/>
      <c r="B167" s="1"/>
      <c r="C167" s="1"/>
      <c r="D167" s="1"/>
      <c r="E167" s="1"/>
    </row>
    <row r="168" spans="1:5" x14ac:dyDescent="0.3">
      <c r="A168" s="1"/>
      <c r="B168" s="1"/>
      <c r="C168" s="1"/>
      <c r="D168" s="1"/>
      <c r="E168" s="1"/>
    </row>
    <row r="169" spans="1:5" x14ac:dyDescent="0.3">
      <c r="A169" s="1"/>
      <c r="B169" s="1"/>
      <c r="C169" s="1"/>
      <c r="D169" s="1"/>
      <c r="E169" s="1"/>
    </row>
    <row r="170" spans="1:5" x14ac:dyDescent="0.3">
      <c r="A170" s="1"/>
      <c r="B170" s="1"/>
      <c r="C170" s="1"/>
      <c r="D170" s="1"/>
      <c r="E170" s="1"/>
    </row>
    <row r="171" spans="1:5" x14ac:dyDescent="0.3">
      <c r="A171" s="1"/>
      <c r="B171" s="1"/>
      <c r="C171" s="1"/>
      <c r="D171" s="1"/>
      <c r="E171" s="1"/>
    </row>
    <row r="172" spans="1:5" x14ac:dyDescent="0.3">
      <c r="A172" s="1"/>
      <c r="B172" s="1"/>
      <c r="C172" s="1"/>
      <c r="D172" s="1"/>
      <c r="E172" s="1"/>
    </row>
    <row r="173" spans="1:5" x14ac:dyDescent="0.3">
      <c r="A173" s="1"/>
      <c r="B173" s="1"/>
      <c r="C173" s="1"/>
      <c r="D173" s="1"/>
      <c r="E173" s="1"/>
    </row>
    <row r="174" spans="1:5" x14ac:dyDescent="0.3">
      <c r="A174" s="1"/>
      <c r="B174" s="1"/>
      <c r="C174" s="1"/>
      <c r="D174" s="1"/>
      <c r="E174" s="1"/>
    </row>
    <row r="175" spans="1:5" x14ac:dyDescent="0.3">
      <c r="A175" s="1"/>
      <c r="B175" s="1"/>
      <c r="C175" s="1"/>
      <c r="D175" s="1"/>
      <c r="E175" s="1"/>
    </row>
    <row r="176" spans="1:5" x14ac:dyDescent="0.3">
      <c r="A176" s="1"/>
      <c r="B176" s="1"/>
      <c r="C176" s="1"/>
      <c r="D176" s="1"/>
      <c r="E176" s="1"/>
    </row>
    <row r="177" spans="1:5" x14ac:dyDescent="0.3">
      <c r="A177" s="1"/>
      <c r="B177" s="1"/>
      <c r="C177" s="1"/>
      <c r="D177" s="1"/>
      <c r="E177" s="1"/>
    </row>
    <row r="178" spans="1:5" x14ac:dyDescent="0.3">
      <c r="A178" s="1"/>
      <c r="B178" s="1"/>
      <c r="C178" s="1"/>
      <c r="D178" s="1"/>
      <c r="E178" s="1"/>
    </row>
    <row r="179" spans="1:5" x14ac:dyDescent="0.3">
      <c r="A179" s="1"/>
      <c r="B179" s="1"/>
      <c r="C179" s="1"/>
      <c r="D179" s="1"/>
      <c r="E179" s="1"/>
    </row>
    <row r="180" spans="1:5" x14ac:dyDescent="0.3">
      <c r="A180" s="1"/>
      <c r="B180" s="1"/>
      <c r="C180" s="1"/>
      <c r="D180" s="1"/>
      <c r="E180" s="1"/>
    </row>
    <row r="181" spans="1:5" x14ac:dyDescent="0.3">
      <c r="A181" s="1"/>
      <c r="B181" s="1"/>
      <c r="C181" s="1"/>
      <c r="D181" s="1"/>
      <c r="E181" s="1"/>
    </row>
    <row r="182" spans="1:5" x14ac:dyDescent="0.3">
      <c r="A182" s="1"/>
      <c r="B182" s="1"/>
      <c r="C182" s="1"/>
      <c r="D182" s="1"/>
      <c r="E182" s="1"/>
    </row>
    <row r="183" spans="1:5" x14ac:dyDescent="0.3">
      <c r="A183" s="1"/>
      <c r="B183" s="1"/>
      <c r="C183" s="1"/>
      <c r="D183" s="1"/>
      <c r="E183" s="1"/>
    </row>
    <row r="184" spans="1:5" x14ac:dyDescent="0.3">
      <c r="A184" s="1"/>
      <c r="B184" s="1"/>
      <c r="C184" s="1"/>
      <c r="D184" s="1"/>
      <c r="E184" s="1"/>
    </row>
    <row r="185" spans="1:5" x14ac:dyDescent="0.3">
      <c r="A185" s="1"/>
      <c r="B185" s="1"/>
      <c r="C185" s="1"/>
      <c r="D185" s="1"/>
      <c r="E185" s="1"/>
    </row>
    <row r="186" spans="1:5" x14ac:dyDescent="0.3">
      <c r="A186" s="1"/>
      <c r="B186" s="1"/>
      <c r="C186" s="1"/>
      <c r="D186" s="1"/>
      <c r="E186" s="1"/>
    </row>
    <row r="187" spans="1:5" x14ac:dyDescent="0.3">
      <c r="A187" s="1"/>
      <c r="B187" s="1"/>
      <c r="C187" s="1"/>
      <c r="D187" s="1"/>
      <c r="E187" s="1"/>
    </row>
    <row r="188" spans="1:5" x14ac:dyDescent="0.3">
      <c r="A188" s="1"/>
      <c r="B188" s="1"/>
      <c r="C188" s="1"/>
      <c r="D188" s="1"/>
      <c r="E188" s="1"/>
    </row>
    <row r="189" spans="1:5" x14ac:dyDescent="0.3">
      <c r="A189" s="1"/>
      <c r="B189" s="1"/>
      <c r="C189" s="1"/>
      <c r="D189" s="1"/>
      <c r="E189" s="1"/>
    </row>
    <row r="190" spans="1:5" x14ac:dyDescent="0.3">
      <c r="A190" s="1"/>
      <c r="B190" s="1"/>
      <c r="C190" s="1"/>
      <c r="D190" s="1"/>
      <c r="E190" s="1"/>
    </row>
    <row r="191" spans="1:5" x14ac:dyDescent="0.3">
      <c r="A191" s="1"/>
      <c r="B191" s="1"/>
      <c r="C191" s="1"/>
      <c r="D191" s="1"/>
      <c r="E191" s="1"/>
    </row>
    <row r="192" spans="1:5" x14ac:dyDescent="0.3">
      <c r="A192" s="1"/>
      <c r="B192" s="1"/>
      <c r="C192" s="1"/>
      <c r="D192" s="1"/>
      <c r="E192" s="1"/>
    </row>
    <row r="193" spans="1:5" x14ac:dyDescent="0.3">
      <c r="A193" s="1"/>
      <c r="B193" s="1"/>
      <c r="C193" s="1"/>
      <c r="D193" s="1"/>
      <c r="E193" s="1"/>
    </row>
    <row r="194" spans="1:5" x14ac:dyDescent="0.3">
      <c r="A194" s="1"/>
      <c r="B194" s="1"/>
      <c r="C194" s="1"/>
      <c r="D194" s="1"/>
      <c r="E194" s="1"/>
    </row>
    <row r="195" spans="1:5" x14ac:dyDescent="0.3">
      <c r="A195" s="1"/>
      <c r="B195" s="1"/>
      <c r="C195" s="1"/>
      <c r="D195" s="1"/>
      <c r="E195" s="1"/>
    </row>
    <row r="196" spans="1:5" x14ac:dyDescent="0.3">
      <c r="A196" s="1"/>
      <c r="B196" s="1"/>
      <c r="C196" s="1"/>
      <c r="D196" s="1"/>
      <c r="E196" s="1"/>
    </row>
    <row r="197" spans="1:5" x14ac:dyDescent="0.3">
      <c r="A197" s="1"/>
      <c r="B197" s="1"/>
      <c r="C197" s="1"/>
      <c r="D197" s="1"/>
      <c r="E197" s="1"/>
    </row>
    <row r="198" spans="1:5" x14ac:dyDescent="0.3">
      <c r="A198" s="1"/>
      <c r="B198" s="1"/>
      <c r="C198" s="1"/>
      <c r="D198" s="1"/>
      <c r="E198" s="1"/>
    </row>
    <row r="199" spans="1:5" x14ac:dyDescent="0.3">
      <c r="A199" s="1"/>
      <c r="B199" s="1"/>
      <c r="C199" s="1"/>
      <c r="D199" s="1"/>
      <c r="E199" s="1"/>
    </row>
    <row r="200" spans="1:5" x14ac:dyDescent="0.3">
      <c r="A200" s="1"/>
      <c r="B200" s="1"/>
      <c r="C200" s="1"/>
      <c r="D200" s="1"/>
      <c r="E200" s="1"/>
    </row>
    <row r="201" spans="1:5" x14ac:dyDescent="0.3">
      <c r="A201" s="1"/>
      <c r="B201" s="1"/>
      <c r="C201" s="1"/>
      <c r="D201" s="1"/>
      <c r="E201" s="1"/>
    </row>
    <row r="202" spans="1:5" x14ac:dyDescent="0.3">
      <c r="A202" s="1"/>
      <c r="B202" s="1"/>
      <c r="C202" s="1"/>
      <c r="D202" s="1"/>
      <c r="E202" s="1"/>
    </row>
    <row r="203" spans="1:5" x14ac:dyDescent="0.3">
      <c r="A203" s="1"/>
      <c r="B203" s="1"/>
      <c r="C203" s="1"/>
      <c r="D203" s="1"/>
      <c r="E203" s="1"/>
    </row>
    <row r="204" spans="1:5" x14ac:dyDescent="0.3">
      <c r="A204" s="1"/>
      <c r="B204" s="1"/>
      <c r="C204" s="1"/>
      <c r="D204" s="1"/>
      <c r="E204" s="1"/>
    </row>
    <row r="205" spans="1:5" x14ac:dyDescent="0.3">
      <c r="A205" s="1"/>
      <c r="B205" s="1"/>
      <c r="C205" s="1"/>
      <c r="D205" s="1"/>
      <c r="E205" s="1"/>
    </row>
    <row r="206" spans="1:5" x14ac:dyDescent="0.3">
      <c r="A206" s="1"/>
      <c r="B206" s="1"/>
      <c r="C206" s="1"/>
      <c r="D206" s="1"/>
      <c r="E206" s="1"/>
    </row>
    <row r="207" spans="1:5" x14ac:dyDescent="0.3">
      <c r="A207" s="1"/>
      <c r="B207" s="1"/>
      <c r="C207" s="1"/>
      <c r="D207" s="1"/>
      <c r="E207" s="1"/>
    </row>
    <row r="208" spans="1:5" x14ac:dyDescent="0.3">
      <c r="A208" s="1"/>
      <c r="B208" s="1"/>
      <c r="C208" s="1"/>
      <c r="D208" s="1"/>
      <c r="E208" s="1"/>
    </row>
    <row r="209" spans="1:5" x14ac:dyDescent="0.3">
      <c r="A209" s="1"/>
      <c r="B209" s="1"/>
      <c r="C209" s="1"/>
      <c r="D209" s="1"/>
      <c r="E209" s="1"/>
    </row>
    <row r="210" spans="1:5" x14ac:dyDescent="0.3">
      <c r="A210" s="1"/>
      <c r="B210" s="1"/>
      <c r="C210" s="1"/>
      <c r="D210" s="1"/>
      <c r="E210" s="1"/>
    </row>
    <row r="211" spans="1:5" x14ac:dyDescent="0.3">
      <c r="A211" s="1"/>
      <c r="B211" s="1"/>
      <c r="C211" s="1"/>
      <c r="D211" s="1"/>
      <c r="E211" s="1"/>
    </row>
    <row r="212" spans="1:5" x14ac:dyDescent="0.3">
      <c r="A212" s="1"/>
      <c r="B212" s="1"/>
      <c r="C212" s="1"/>
      <c r="D212" s="1"/>
      <c r="E212" s="1"/>
    </row>
    <row r="213" spans="1:5" x14ac:dyDescent="0.3">
      <c r="A213" s="1"/>
      <c r="B213" s="1"/>
      <c r="C213" s="1"/>
      <c r="D213" s="1"/>
      <c r="E213" s="1"/>
    </row>
    <row r="214" spans="1:5" x14ac:dyDescent="0.3">
      <c r="A214" s="1"/>
      <c r="B214" s="1"/>
      <c r="C214" s="1"/>
      <c r="D214" s="1"/>
      <c r="E214" s="1"/>
    </row>
    <row r="215" spans="1:5" x14ac:dyDescent="0.3">
      <c r="A215" s="1"/>
      <c r="B215" s="1"/>
      <c r="C215" s="1"/>
      <c r="D215" s="1"/>
      <c r="E215" s="1"/>
    </row>
    <row r="216" spans="1:5" x14ac:dyDescent="0.3">
      <c r="A216" s="1"/>
      <c r="B216" s="1"/>
      <c r="C216" s="1"/>
      <c r="D216" s="1"/>
      <c r="E216" s="1"/>
    </row>
    <row r="217" spans="1:5" x14ac:dyDescent="0.3">
      <c r="A217" s="1"/>
      <c r="B217" s="1"/>
      <c r="C217" s="1"/>
      <c r="D217" s="1"/>
      <c r="E217" s="1"/>
    </row>
    <row r="218" spans="1:5" x14ac:dyDescent="0.3">
      <c r="A218" s="1"/>
      <c r="B218" s="1"/>
      <c r="C218" s="1"/>
      <c r="D218" s="1"/>
      <c r="E218" s="1"/>
    </row>
    <row r="219" spans="1:5" x14ac:dyDescent="0.3">
      <c r="A219" s="1"/>
      <c r="B219" s="1"/>
      <c r="C219" s="1"/>
      <c r="D219" s="1"/>
      <c r="E219" s="1"/>
    </row>
    <row r="220" spans="1:5" x14ac:dyDescent="0.3">
      <c r="A220" s="1"/>
      <c r="B220" s="1"/>
      <c r="C220" s="1"/>
      <c r="D220" s="1"/>
      <c r="E220" s="1"/>
    </row>
    <row r="221" spans="1:5" x14ac:dyDescent="0.3">
      <c r="A221" s="1"/>
      <c r="B221" s="1"/>
      <c r="C221" s="1"/>
      <c r="D221" s="1"/>
      <c r="E221" s="1"/>
    </row>
    <row r="222" spans="1:5" x14ac:dyDescent="0.3">
      <c r="A222" s="1"/>
      <c r="B222" s="1"/>
      <c r="C222" s="1"/>
      <c r="D222" s="1"/>
      <c r="E222" s="1"/>
    </row>
    <row r="223" spans="1:5" x14ac:dyDescent="0.3">
      <c r="A223" s="1"/>
      <c r="B223" s="1"/>
      <c r="C223" s="1"/>
      <c r="D223" s="1"/>
      <c r="E223" s="1"/>
    </row>
    <row r="224" spans="1:5" x14ac:dyDescent="0.3">
      <c r="A224" s="1"/>
      <c r="B224" s="1"/>
      <c r="C224" s="1"/>
      <c r="D224" s="1"/>
      <c r="E224" s="1"/>
    </row>
    <row r="225" spans="1:5" x14ac:dyDescent="0.3">
      <c r="A225" s="1"/>
      <c r="B225" s="1"/>
      <c r="C225" s="1"/>
      <c r="D225" s="1"/>
      <c r="E225" s="1"/>
    </row>
    <row r="226" spans="1:5" x14ac:dyDescent="0.3">
      <c r="A226" s="1"/>
      <c r="B226" s="1"/>
      <c r="C226" s="1"/>
      <c r="D226" s="1"/>
      <c r="E226" s="1"/>
    </row>
    <row r="227" spans="1:5" x14ac:dyDescent="0.3">
      <c r="A227" s="1"/>
      <c r="B227" s="1"/>
      <c r="C227" s="1"/>
      <c r="D227" s="1"/>
      <c r="E227" s="1"/>
    </row>
    <row r="228" spans="1:5" x14ac:dyDescent="0.3">
      <c r="A228" s="1"/>
      <c r="B228" s="1"/>
      <c r="C228" s="1"/>
      <c r="D228" s="1"/>
      <c r="E228" s="1"/>
    </row>
    <row r="229" spans="1:5" x14ac:dyDescent="0.3">
      <c r="A229" s="1"/>
      <c r="B229" s="1"/>
      <c r="C229" s="1"/>
      <c r="D229" s="1"/>
      <c r="E229" s="1"/>
    </row>
    <row r="230" spans="1:5" x14ac:dyDescent="0.3">
      <c r="A230" s="1"/>
      <c r="B230" s="1"/>
      <c r="C230" s="1"/>
      <c r="D230" s="1"/>
      <c r="E230" s="1"/>
    </row>
    <row r="231" spans="1:5" x14ac:dyDescent="0.3">
      <c r="A231" s="1"/>
      <c r="B231" s="1"/>
      <c r="C231" s="1"/>
      <c r="D231" s="1"/>
      <c r="E231" s="1"/>
    </row>
    <row r="232" spans="1:5" x14ac:dyDescent="0.3">
      <c r="A232" s="1"/>
      <c r="B232" s="1"/>
      <c r="C232" s="1"/>
      <c r="D232" s="1"/>
      <c r="E232" s="1"/>
    </row>
    <row r="233" spans="1:5" x14ac:dyDescent="0.3">
      <c r="A233" s="1"/>
      <c r="B233" s="1"/>
      <c r="C233" s="1"/>
      <c r="D233" s="1"/>
      <c r="E233" s="1"/>
    </row>
    <row r="234" spans="1:5" x14ac:dyDescent="0.3">
      <c r="A234" s="1"/>
      <c r="B234" s="1"/>
      <c r="C234" s="1"/>
      <c r="D234" s="1"/>
      <c r="E234" s="1"/>
    </row>
    <row r="235" spans="1:5" x14ac:dyDescent="0.3">
      <c r="A235" s="1"/>
      <c r="B235" s="1"/>
      <c r="C235" s="1"/>
      <c r="D235" s="1"/>
      <c r="E235" s="1"/>
    </row>
    <row r="236" spans="1:5" x14ac:dyDescent="0.3">
      <c r="A236" s="1"/>
      <c r="B236" s="1"/>
      <c r="C236" s="1"/>
      <c r="D236" s="1"/>
      <c r="E236" s="1"/>
    </row>
    <row r="237" spans="1:5" x14ac:dyDescent="0.3">
      <c r="A237" s="1"/>
      <c r="B237" s="1"/>
      <c r="C237" s="1"/>
      <c r="D237" s="1"/>
      <c r="E237" s="1"/>
    </row>
    <row r="238" spans="1:5" x14ac:dyDescent="0.3">
      <c r="A238" s="1"/>
      <c r="B238" s="1"/>
      <c r="C238" s="1"/>
      <c r="D238" s="1"/>
      <c r="E238" s="1"/>
    </row>
    <row r="239" spans="1:5" x14ac:dyDescent="0.3">
      <c r="A239" s="1"/>
      <c r="B239" s="1"/>
      <c r="C239" s="1"/>
      <c r="D239" s="1"/>
      <c r="E239" s="1"/>
    </row>
    <row r="240" spans="1:5" x14ac:dyDescent="0.3">
      <c r="A240" s="1"/>
      <c r="B240" s="1"/>
      <c r="C240" s="1"/>
      <c r="D240" s="1"/>
      <c r="E240" s="1"/>
    </row>
    <row r="241" spans="1:5" x14ac:dyDescent="0.3">
      <c r="A241" s="1"/>
      <c r="B241" s="1"/>
      <c r="C241" s="1"/>
      <c r="D241" s="1"/>
      <c r="E241" s="1"/>
    </row>
    <row r="242" spans="1:5" x14ac:dyDescent="0.3">
      <c r="A242" s="1"/>
      <c r="B242" s="1"/>
      <c r="C242" s="1"/>
      <c r="D242" s="1"/>
      <c r="E242" s="1"/>
    </row>
    <row r="243" spans="1:5" x14ac:dyDescent="0.3">
      <c r="A243" s="1"/>
      <c r="B243" s="1"/>
      <c r="C243" s="1"/>
      <c r="D243" s="1"/>
      <c r="E243" s="1"/>
    </row>
    <row r="244" spans="1:5" x14ac:dyDescent="0.3">
      <c r="A244" s="1"/>
      <c r="B244" s="1"/>
      <c r="C244" s="1"/>
      <c r="D244" s="1"/>
      <c r="E244" s="1"/>
    </row>
    <row r="245" spans="1:5" x14ac:dyDescent="0.3">
      <c r="A245" s="1"/>
      <c r="B245" s="1"/>
      <c r="C245" s="1"/>
      <c r="D245" s="1"/>
      <c r="E245" s="1"/>
    </row>
    <row r="246" spans="1:5" x14ac:dyDescent="0.3">
      <c r="A246" s="1"/>
      <c r="B246" s="1"/>
      <c r="C246" s="1"/>
      <c r="D246" s="1"/>
      <c r="E246" s="1"/>
    </row>
    <row r="247" spans="1:5" x14ac:dyDescent="0.3">
      <c r="A247" s="1"/>
      <c r="B247" s="1"/>
      <c r="C247" s="1"/>
      <c r="D247" s="1"/>
      <c r="E247" s="1"/>
    </row>
    <row r="248" spans="1:5" x14ac:dyDescent="0.3">
      <c r="A248" s="1"/>
      <c r="B248" s="1"/>
      <c r="C248" s="1"/>
      <c r="D248" s="1"/>
      <c r="E248" s="1"/>
    </row>
    <row r="249" spans="1:5" x14ac:dyDescent="0.3">
      <c r="A249" s="1"/>
      <c r="B249" s="1"/>
      <c r="C249" s="1"/>
      <c r="D249" s="1"/>
      <c r="E249" s="1"/>
    </row>
    <row r="250" spans="1:5" x14ac:dyDescent="0.3">
      <c r="A250" s="1"/>
      <c r="B250" s="1"/>
      <c r="C250" s="1"/>
      <c r="D250" s="1"/>
      <c r="E250" s="1"/>
    </row>
    <row r="251" spans="1:5" x14ac:dyDescent="0.3">
      <c r="A251" s="1"/>
      <c r="B251" s="1"/>
      <c r="C251" s="1"/>
      <c r="D251" s="1"/>
      <c r="E251" s="1"/>
    </row>
    <row r="252" spans="1:5" x14ac:dyDescent="0.3">
      <c r="A252" s="1"/>
      <c r="B252" s="1"/>
      <c r="C252" s="1"/>
      <c r="D252" s="1"/>
      <c r="E252" s="1"/>
    </row>
    <row r="253" spans="1:5" x14ac:dyDescent="0.3">
      <c r="A253" s="1"/>
      <c r="B253" s="1"/>
      <c r="C253" s="1"/>
      <c r="D253" s="1"/>
      <c r="E253" s="1"/>
    </row>
    <row r="254" spans="1:5" x14ac:dyDescent="0.3">
      <c r="A254" s="1"/>
      <c r="B254" s="1"/>
      <c r="C254" s="1"/>
      <c r="D254" s="1"/>
      <c r="E254" s="1"/>
    </row>
    <row r="255" spans="1:5" x14ac:dyDescent="0.3">
      <c r="A255" s="1"/>
      <c r="B255" s="1"/>
      <c r="C255" s="1"/>
      <c r="D255" s="1"/>
      <c r="E255" s="1"/>
    </row>
    <row r="256" spans="1:5" x14ac:dyDescent="0.3">
      <c r="A256" s="1"/>
      <c r="B256" s="1"/>
      <c r="C256" s="1"/>
      <c r="D256" s="1"/>
      <c r="E256" s="1"/>
    </row>
    <row r="257" spans="1:5" x14ac:dyDescent="0.3">
      <c r="A257" s="1"/>
      <c r="B257" s="1"/>
      <c r="C257" s="1"/>
      <c r="D257" s="1"/>
      <c r="E257" s="1"/>
    </row>
    <row r="258" spans="1:5" x14ac:dyDescent="0.3">
      <c r="A258" s="1"/>
      <c r="B258" s="1"/>
      <c r="C258" s="1"/>
      <c r="D258" s="1"/>
      <c r="E258" s="1"/>
    </row>
    <row r="259" spans="1:5" x14ac:dyDescent="0.3">
      <c r="A259" s="1"/>
      <c r="B259" s="1"/>
      <c r="C259" s="1"/>
      <c r="D259" s="1"/>
      <c r="E259" s="1"/>
    </row>
    <row r="260" spans="1:5" x14ac:dyDescent="0.3">
      <c r="A260" s="1"/>
      <c r="B260" s="1"/>
      <c r="C260" s="1"/>
      <c r="D260" s="1"/>
      <c r="E260" s="1"/>
    </row>
    <row r="261" spans="1:5" x14ac:dyDescent="0.3">
      <c r="A261" s="1"/>
      <c r="B261" s="1"/>
      <c r="C261" s="1"/>
      <c r="D261" s="1"/>
      <c r="E261" s="1"/>
    </row>
    <row r="262" spans="1:5" x14ac:dyDescent="0.3">
      <c r="A262" s="1"/>
      <c r="B262" s="1"/>
      <c r="C262" s="1"/>
      <c r="D262" s="1"/>
      <c r="E262" s="1"/>
    </row>
    <row r="263" spans="1:5" x14ac:dyDescent="0.3">
      <c r="A263" s="1"/>
      <c r="B263" s="1"/>
      <c r="C263" s="1"/>
      <c r="D263" s="1"/>
      <c r="E263" s="1"/>
    </row>
    <row r="264" spans="1:5" x14ac:dyDescent="0.3">
      <c r="A264" s="1"/>
      <c r="B264" s="1"/>
      <c r="C264" s="1"/>
      <c r="D264" s="1"/>
      <c r="E264" s="1"/>
    </row>
    <row r="265" spans="1:5" x14ac:dyDescent="0.3">
      <c r="A265" s="1"/>
      <c r="B265" s="1"/>
      <c r="C265" s="1"/>
      <c r="D265" s="1"/>
      <c r="E265" s="1"/>
    </row>
    <row r="266" spans="1:5" x14ac:dyDescent="0.3">
      <c r="A266" s="1"/>
      <c r="B266" s="1"/>
      <c r="C266" s="1"/>
      <c r="D266" s="1"/>
      <c r="E266" s="1"/>
    </row>
    <row r="267" spans="1:5" x14ac:dyDescent="0.3">
      <c r="A267" s="1"/>
      <c r="B267" s="1"/>
      <c r="C267" s="1"/>
      <c r="D267" s="1"/>
      <c r="E267" s="1"/>
    </row>
    <row r="268" spans="1:5" x14ac:dyDescent="0.3">
      <c r="A268" s="1"/>
      <c r="B268" s="1"/>
      <c r="C268" s="1"/>
      <c r="D268" s="1"/>
      <c r="E268" s="1"/>
    </row>
    <row r="269" spans="1:5" x14ac:dyDescent="0.3">
      <c r="A269" s="1"/>
      <c r="B269" s="1"/>
      <c r="C269" s="1"/>
      <c r="D269" s="1"/>
      <c r="E269" s="1"/>
    </row>
    <row r="270" spans="1:5" x14ac:dyDescent="0.3">
      <c r="A270" s="1"/>
      <c r="B270" s="1"/>
      <c r="C270" s="1"/>
      <c r="D270" s="1"/>
      <c r="E270" s="1"/>
    </row>
    <row r="271" spans="1:5" x14ac:dyDescent="0.3">
      <c r="A271" s="1"/>
      <c r="B271" s="1"/>
      <c r="C271" s="1"/>
      <c r="D271" s="1"/>
      <c r="E271" s="1"/>
    </row>
    <row r="272" spans="1:5" x14ac:dyDescent="0.3">
      <c r="A272" s="1"/>
      <c r="B272" s="1"/>
      <c r="C272" s="1"/>
      <c r="D272" s="1"/>
      <c r="E272" s="1"/>
    </row>
    <row r="273" spans="1:5" x14ac:dyDescent="0.3">
      <c r="A273" s="1"/>
      <c r="B273" s="1"/>
      <c r="C273" s="1"/>
      <c r="D273" s="1"/>
      <c r="E273" s="1"/>
    </row>
    <row r="274" spans="1:5" x14ac:dyDescent="0.3">
      <c r="A274" s="1"/>
      <c r="B274" s="1"/>
      <c r="C274" s="1"/>
      <c r="D274" s="1"/>
      <c r="E274" s="1"/>
    </row>
    <row r="275" spans="1:5" x14ac:dyDescent="0.3">
      <c r="A275" s="1"/>
      <c r="B275" s="1"/>
      <c r="C275" s="1"/>
      <c r="D275" s="1"/>
      <c r="E275" s="1"/>
    </row>
    <row r="276" spans="1:5" x14ac:dyDescent="0.3">
      <c r="A276" s="1"/>
      <c r="B276" s="1"/>
      <c r="C276" s="1"/>
      <c r="D276" s="1"/>
      <c r="E276" s="1"/>
    </row>
    <row r="277" spans="1:5" x14ac:dyDescent="0.3">
      <c r="A277" s="1"/>
      <c r="B277" s="1"/>
      <c r="C277" s="1"/>
      <c r="D277" s="1"/>
      <c r="E277" s="1"/>
    </row>
    <row r="278" spans="1:5" x14ac:dyDescent="0.3">
      <c r="A278" s="1"/>
      <c r="B278" s="1"/>
      <c r="C278" s="1"/>
      <c r="D278" s="1"/>
      <c r="E278" s="1"/>
    </row>
    <row r="279" spans="1:5" x14ac:dyDescent="0.3">
      <c r="A279" s="1"/>
      <c r="B279" s="1"/>
      <c r="C279" s="1"/>
      <c r="D279" s="1"/>
      <c r="E279" s="1"/>
    </row>
    <row r="280" spans="1:5" x14ac:dyDescent="0.3">
      <c r="A280" s="1"/>
      <c r="B280" s="1"/>
      <c r="C280" s="1"/>
      <c r="D280" s="1"/>
      <c r="E280" s="1"/>
    </row>
    <row r="281" spans="1:5" x14ac:dyDescent="0.3">
      <c r="A281" s="1"/>
      <c r="B281" s="1"/>
      <c r="C281" s="1"/>
      <c r="D281" s="1"/>
      <c r="E281" s="1"/>
    </row>
    <row r="282" spans="1:5" x14ac:dyDescent="0.3">
      <c r="A282" s="1"/>
      <c r="B282" s="1"/>
      <c r="C282" s="1"/>
      <c r="D282" s="1"/>
      <c r="E282" s="1"/>
    </row>
    <row r="283" spans="1:5" x14ac:dyDescent="0.3">
      <c r="A283" s="1"/>
      <c r="B283" s="1"/>
      <c r="C283" s="1"/>
      <c r="D283" s="1"/>
      <c r="E283" s="1"/>
    </row>
    <row r="284" spans="1:5" x14ac:dyDescent="0.3">
      <c r="A284" s="1"/>
      <c r="B284" s="1"/>
      <c r="C284" s="1"/>
      <c r="D284" s="1"/>
      <c r="E284" s="1"/>
    </row>
    <row r="285" spans="1:5" x14ac:dyDescent="0.3">
      <c r="A285" s="1"/>
      <c r="B285" s="1"/>
      <c r="C285" s="1"/>
      <c r="D285" s="1"/>
      <c r="E285" s="1"/>
    </row>
    <row r="286" spans="1:5" x14ac:dyDescent="0.3">
      <c r="A286" s="1"/>
      <c r="B286" s="1"/>
      <c r="C286" s="1"/>
      <c r="D286" s="1"/>
      <c r="E286" s="1"/>
    </row>
    <row r="287" spans="1:5" x14ac:dyDescent="0.3">
      <c r="A287" s="1"/>
      <c r="B287" s="1"/>
      <c r="C287" s="1"/>
      <c r="D287" s="1"/>
      <c r="E287" s="1"/>
    </row>
    <row r="288" spans="1:5" x14ac:dyDescent="0.3">
      <c r="A288" s="1"/>
      <c r="B288" s="1"/>
      <c r="C288" s="1"/>
      <c r="D288" s="1"/>
      <c r="E288" s="1"/>
    </row>
    <row r="289" spans="1:5" x14ac:dyDescent="0.3">
      <c r="A289" s="1"/>
      <c r="B289" s="1"/>
      <c r="C289" s="1"/>
      <c r="D289" s="1"/>
      <c r="E289" s="1"/>
    </row>
    <row r="290" spans="1:5" x14ac:dyDescent="0.3">
      <c r="A290" s="1"/>
      <c r="B290" s="1"/>
      <c r="C290" s="1"/>
      <c r="D290" s="1"/>
      <c r="E290" s="1"/>
    </row>
    <row r="291" spans="1:5" x14ac:dyDescent="0.3">
      <c r="A291" s="1"/>
      <c r="B291" s="1"/>
      <c r="C291" s="1"/>
      <c r="D291" s="1"/>
      <c r="E291" s="1"/>
    </row>
    <row r="292" spans="1:5" x14ac:dyDescent="0.3">
      <c r="A292" s="1"/>
      <c r="B292" s="1"/>
      <c r="C292" s="1"/>
      <c r="D292" s="1"/>
      <c r="E292" s="1"/>
    </row>
    <row r="293" spans="1:5" x14ac:dyDescent="0.3">
      <c r="A293" s="1"/>
      <c r="B293" s="1"/>
      <c r="C293" s="1"/>
      <c r="D293" s="1"/>
      <c r="E293" s="1"/>
    </row>
    <row r="294" spans="1:5" x14ac:dyDescent="0.3">
      <c r="A294" s="1"/>
      <c r="B294" s="1"/>
      <c r="C294" s="1"/>
      <c r="D294" s="1"/>
      <c r="E294" s="1"/>
    </row>
    <row r="295" spans="1:5" x14ac:dyDescent="0.3">
      <c r="A295" s="1"/>
      <c r="B295" s="1"/>
      <c r="C295" s="1"/>
      <c r="D295" s="1"/>
      <c r="E295" s="1"/>
    </row>
    <row r="296" spans="1:5" x14ac:dyDescent="0.3">
      <c r="A296" s="1"/>
      <c r="B296" s="1"/>
      <c r="C296" s="1"/>
      <c r="D296" s="1"/>
      <c r="E296" s="1"/>
    </row>
    <row r="297" spans="1:5" x14ac:dyDescent="0.3">
      <c r="A297" s="1"/>
      <c r="B297" s="1"/>
      <c r="C297" s="1"/>
      <c r="D297" s="1"/>
      <c r="E297" s="1"/>
    </row>
    <row r="298" spans="1:5" x14ac:dyDescent="0.3">
      <c r="A298" s="1"/>
      <c r="B298" s="1"/>
      <c r="C298" s="1"/>
      <c r="D298" s="1"/>
      <c r="E298" s="1"/>
    </row>
    <row r="299" spans="1:5" x14ac:dyDescent="0.3">
      <c r="A299" s="1"/>
      <c r="B299" s="1"/>
      <c r="C299" s="1"/>
      <c r="D299" s="1"/>
      <c r="E299" s="1"/>
    </row>
    <row r="300" spans="1:5" x14ac:dyDescent="0.3">
      <c r="A300" s="1"/>
      <c r="B300" s="1"/>
      <c r="C300" s="1"/>
      <c r="D300" s="1"/>
      <c r="E300" s="1"/>
    </row>
    <row r="301" spans="1:5" x14ac:dyDescent="0.3">
      <c r="A301" s="1"/>
      <c r="B301" s="1"/>
      <c r="C301" s="1"/>
      <c r="D301" s="1"/>
      <c r="E301" s="1"/>
    </row>
    <row r="302" spans="1:5" x14ac:dyDescent="0.3">
      <c r="A302" s="1"/>
      <c r="B302" s="1"/>
      <c r="C302" s="1"/>
      <c r="D302" s="1"/>
      <c r="E302" s="1"/>
    </row>
    <row r="303" spans="1:5" x14ac:dyDescent="0.3">
      <c r="A303" s="1"/>
      <c r="B303" s="1"/>
      <c r="C303" s="1"/>
      <c r="D303" s="1"/>
      <c r="E303" s="1"/>
    </row>
    <row r="304" spans="1:5" x14ac:dyDescent="0.3">
      <c r="A304" s="1"/>
      <c r="B304" s="1"/>
      <c r="C304" s="1"/>
      <c r="D304" s="1"/>
      <c r="E304" s="1"/>
    </row>
    <row r="305" spans="1:5" x14ac:dyDescent="0.3">
      <c r="A305" s="1"/>
      <c r="B305" s="1"/>
      <c r="C305" s="1"/>
      <c r="D305" s="1"/>
      <c r="E305" s="1"/>
    </row>
    <row r="306" spans="1:5" x14ac:dyDescent="0.3">
      <c r="A306" s="1"/>
      <c r="B306" s="1"/>
      <c r="C306" s="1"/>
      <c r="D306" s="1"/>
      <c r="E306" s="1"/>
    </row>
    <row r="307" spans="1:5" x14ac:dyDescent="0.3">
      <c r="A307" s="1"/>
      <c r="B307" s="1"/>
      <c r="C307" s="1"/>
      <c r="D307" s="1"/>
      <c r="E307" s="1"/>
    </row>
    <row r="308" spans="1:5" x14ac:dyDescent="0.3">
      <c r="A308" s="1"/>
      <c r="B308" s="1"/>
      <c r="C308" s="1"/>
      <c r="D308" s="1"/>
      <c r="E308" s="1"/>
    </row>
    <row r="309" spans="1:5" x14ac:dyDescent="0.3">
      <c r="A309" s="1"/>
      <c r="B309" s="1"/>
      <c r="C309" s="1"/>
      <c r="D309" s="1"/>
      <c r="E309" s="1"/>
    </row>
    <row r="310" spans="1:5" x14ac:dyDescent="0.3">
      <c r="A310" s="1"/>
      <c r="B310" s="1"/>
      <c r="C310" s="1"/>
      <c r="D310" s="1"/>
      <c r="E310" s="1"/>
    </row>
    <row r="311" spans="1:5" x14ac:dyDescent="0.3">
      <c r="A311" s="1"/>
      <c r="B311" s="1"/>
      <c r="C311" s="1"/>
      <c r="D311" s="1"/>
      <c r="E311" s="1"/>
    </row>
    <row r="312" spans="1:5" x14ac:dyDescent="0.3">
      <c r="A312" s="1"/>
      <c r="B312" s="1"/>
      <c r="C312" s="1"/>
      <c r="D312" s="1"/>
      <c r="E312" s="1"/>
    </row>
    <row r="313" spans="1:5" x14ac:dyDescent="0.3">
      <c r="A313" s="1"/>
      <c r="B313" s="1"/>
      <c r="C313" s="1"/>
      <c r="D313" s="1"/>
      <c r="E313" s="1"/>
    </row>
    <row r="314" spans="1:5" x14ac:dyDescent="0.3">
      <c r="A314" s="1"/>
      <c r="B314" s="1"/>
      <c r="C314" s="1"/>
      <c r="D314" s="1"/>
      <c r="E314" s="1"/>
    </row>
    <row r="315" spans="1:5" x14ac:dyDescent="0.3">
      <c r="A315" s="1"/>
      <c r="B315" s="1"/>
      <c r="C315" s="1"/>
      <c r="D315" s="1"/>
      <c r="E315" s="1"/>
    </row>
    <row r="316" spans="1:5" x14ac:dyDescent="0.3">
      <c r="A316" s="1"/>
      <c r="B316" s="1"/>
      <c r="C316" s="1"/>
      <c r="D316" s="1"/>
      <c r="E316" s="1"/>
    </row>
    <row r="317" spans="1:5" x14ac:dyDescent="0.3">
      <c r="A317" s="1"/>
      <c r="B317" s="1"/>
      <c r="C317" s="1"/>
      <c r="D317" s="1"/>
      <c r="E317" s="1"/>
    </row>
    <row r="318" spans="1:5" x14ac:dyDescent="0.3">
      <c r="A318" s="1"/>
      <c r="B318" s="1"/>
      <c r="C318" s="1"/>
      <c r="D318" s="1"/>
      <c r="E318" s="1"/>
    </row>
    <row r="319" spans="1:5" x14ac:dyDescent="0.3">
      <c r="A319" s="1"/>
      <c r="B319" s="1"/>
      <c r="C319" s="1"/>
      <c r="D319" s="1"/>
      <c r="E319" s="1"/>
    </row>
    <row r="320" spans="1:5" x14ac:dyDescent="0.3">
      <c r="A320" s="1"/>
      <c r="B320" s="1"/>
      <c r="C320" s="1"/>
      <c r="D320" s="1"/>
      <c r="E320" s="1"/>
    </row>
    <row r="321" spans="1:5" x14ac:dyDescent="0.3">
      <c r="A321" s="1"/>
      <c r="B321" s="1"/>
      <c r="C321" s="1"/>
      <c r="D321" s="1"/>
      <c r="E321" s="1"/>
    </row>
    <row r="322" spans="1:5" x14ac:dyDescent="0.3">
      <c r="A322" s="1"/>
      <c r="B322" s="1"/>
      <c r="C322" s="1"/>
      <c r="D322" s="1"/>
      <c r="E322" s="1"/>
    </row>
    <row r="323" spans="1:5" x14ac:dyDescent="0.3">
      <c r="A323" s="1"/>
      <c r="B323" s="1"/>
      <c r="C323" s="1"/>
      <c r="D323" s="1"/>
      <c r="E323" s="1"/>
    </row>
    <row r="324" spans="1:5" x14ac:dyDescent="0.3">
      <c r="A324" s="1"/>
      <c r="B324" s="1"/>
      <c r="C324" s="1"/>
      <c r="D324" s="1"/>
      <c r="E324" s="1"/>
    </row>
    <row r="325" spans="1:5" x14ac:dyDescent="0.3">
      <c r="A325" s="1"/>
      <c r="B325" s="1"/>
      <c r="C325" s="1"/>
      <c r="D325" s="1"/>
      <c r="E325" s="1"/>
    </row>
    <row r="326" spans="1:5" x14ac:dyDescent="0.3">
      <c r="A326" s="1"/>
      <c r="B326" s="1"/>
      <c r="C326" s="1"/>
      <c r="D326" s="1"/>
      <c r="E326" s="1"/>
    </row>
    <row r="327" spans="1:5" x14ac:dyDescent="0.3">
      <c r="A327" s="1"/>
      <c r="B327" s="1"/>
      <c r="C327" s="1"/>
      <c r="D327" s="1"/>
      <c r="E327" s="1"/>
    </row>
    <row r="328" spans="1:5" x14ac:dyDescent="0.3">
      <c r="A328" s="1"/>
      <c r="B328" s="1"/>
      <c r="C328" s="1"/>
      <c r="D328" s="1"/>
      <c r="E328" s="1"/>
    </row>
    <row r="329" spans="1:5" x14ac:dyDescent="0.3">
      <c r="A329" s="1"/>
      <c r="B329" s="1"/>
      <c r="C329" s="1"/>
      <c r="D329" s="1"/>
      <c r="E329" s="1"/>
    </row>
    <row r="330" spans="1:5" x14ac:dyDescent="0.3">
      <c r="A330" s="1"/>
      <c r="B330" s="1"/>
      <c r="C330" s="1"/>
      <c r="D330" s="1"/>
      <c r="E330" s="1"/>
    </row>
    <row r="331" spans="1:5" x14ac:dyDescent="0.3">
      <c r="A331" s="1"/>
      <c r="B331" s="1"/>
      <c r="C331" s="1"/>
      <c r="D331" s="1"/>
      <c r="E331" s="1"/>
    </row>
    <row r="332" spans="1:5" x14ac:dyDescent="0.3">
      <c r="A332" s="1"/>
      <c r="B332" s="1"/>
      <c r="C332" s="1"/>
      <c r="D332" s="1"/>
      <c r="E332" s="1"/>
    </row>
    <row r="333" spans="1:5" x14ac:dyDescent="0.3">
      <c r="A333" s="1"/>
      <c r="B333" s="1"/>
      <c r="C333" s="1"/>
      <c r="D333" s="1"/>
      <c r="E333" s="1"/>
    </row>
    <row r="334" spans="1:5" x14ac:dyDescent="0.3">
      <c r="A334" s="1"/>
      <c r="B334" s="1"/>
      <c r="C334" s="1"/>
      <c r="D334" s="1"/>
      <c r="E334" s="1"/>
    </row>
    <row r="335" spans="1:5" x14ac:dyDescent="0.3">
      <c r="A335" s="1"/>
      <c r="B335" s="1"/>
      <c r="C335" s="1"/>
      <c r="D335" s="1"/>
      <c r="E335" s="1"/>
    </row>
    <row r="336" spans="1:5" x14ac:dyDescent="0.3">
      <c r="A336" s="1"/>
      <c r="B336" s="1"/>
      <c r="C336" s="1"/>
      <c r="D336" s="1"/>
      <c r="E336" s="1"/>
    </row>
    <row r="337" spans="1:5" x14ac:dyDescent="0.3">
      <c r="A337" s="1"/>
      <c r="B337" s="1"/>
      <c r="C337" s="1"/>
      <c r="D337" s="1"/>
      <c r="E337" s="1"/>
    </row>
    <row r="338" spans="1:5" x14ac:dyDescent="0.3">
      <c r="A338" s="1"/>
      <c r="B338" s="1"/>
      <c r="C338" s="1"/>
      <c r="D338" s="1"/>
      <c r="E338" s="1"/>
    </row>
    <row r="339" spans="1:5" x14ac:dyDescent="0.3">
      <c r="A339" s="1"/>
      <c r="B339" s="1"/>
      <c r="C339" s="1"/>
      <c r="D339" s="1"/>
      <c r="E339" s="1"/>
    </row>
    <row r="340" spans="1:5" x14ac:dyDescent="0.3">
      <c r="A340" s="1"/>
      <c r="B340" s="1"/>
      <c r="C340" s="1"/>
      <c r="D340" s="1"/>
      <c r="E340" s="1"/>
    </row>
    <row r="341" spans="1:5" x14ac:dyDescent="0.3">
      <c r="A341" s="1"/>
      <c r="B341" s="1"/>
      <c r="C341" s="1"/>
      <c r="D341" s="1"/>
      <c r="E341" s="1"/>
    </row>
    <row r="342" spans="1:5" x14ac:dyDescent="0.3">
      <c r="A342" s="1"/>
      <c r="B342" s="1"/>
      <c r="C342" s="1"/>
      <c r="D342" s="1"/>
      <c r="E342" s="1"/>
    </row>
    <row r="343" spans="1:5" x14ac:dyDescent="0.3">
      <c r="A343" s="1"/>
      <c r="B343" s="1"/>
      <c r="C343" s="1"/>
      <c r="D343" s="1"/>
      <c r="E343" s="1"/>
    </row>
    <row r="344" spans="1:5" x14ac:dyDescent="0.3">
      <c r="A344" s="1"/>
      <c r="B344" s="1"/>
      <c r="C344" s="1"/>
      <c r="D344" s="1"/>
      <c r="E344" s="1"/>
    </row>
    <row r="345" spans="1:5" x14ac:dyDescent="0.3">
      <c r="A345" s="1"/>
      <c r="B345" s="1"/>
      <c r="C345" s="1"/>
      <c r="D345" s="1"/>
      <c r="E345" s="1"/>
    </row>
    <row r="346" spans="1:5" x14ac:dyDescent="0.3">
      <c r="A346" s="1"/>
      <c r="B346" s="1"/>
      <c r="C346" s="1"/>
      <c r="D346" s="1"/>
      <c r="E346" s="1"/>
    </row>
    <row r="347" spans="1:5" x14ac:dyDescent="0.3">
      <c r="A347" s="1"/>
      <c r="B347" s="1"/>
      <c r="C347" s="1"/>
      <c r="D347" s="1"/>
      <c r="E347" s="1"/>
    </row>
    <row r="348" spans="1:5" x14ac:dyDescent="0.3">
      <c r="A348" s="1"/>
      <c r="B348" s="1"/>
      <c r="C348" s="1"/>
      <c r="D348" s="1"/>
      <c r="E348" s="1"/>
    </row>
    <row r="349" spans="1:5" x14ac:dyDescent="0.3">
      <c r="A349" s="1"/>
      <c r="B349" s="1"/>
      <c r="C349" s="1"/>
      <c r="D349" s="1"/>
      <c r="E349" s="1"/>
    </row>
    <row r="350" spans="1:5" x14ac:dyDescent="0.3">
      <c r="A350" s="1"/>
      <c r="B350" s="1"/>
      <c r="C350" s="1"/>
      <c r="D350" s="1"/>
      <c r="E350" s="1"/>
    </row>
    <row r="351" spans="1:5" x14ac:dyDescent="0.3">
      <c r="A351" s="1"/>
      <c r="B351" s="1"/>
      <c r="C351" s="1"/>
      <c r="D351" s="1"/>
      <c r="E351" s="1"/>
    </row>
    <row r="352" spans="1:5" x14ac:dyDescent="0.3">
      <c r="A352" s="1"/>
      <c r="B352" s="1"/>
      <c r="C352" s="1"/>
      <c r="D352" s="1"/>
      <c r="E352" s="1"/>
    </row>
    <row r="353" spans="1:5" x14ac:dyDescent="0.3">
      <c r="A353" s="1"/>
      <c r="B353" s="1"/>
      <c r="C353" s="1"/>
      <c r="D353" s="1"/>
      <c r="E353" s="1"/>
    </row>
    <row r="354" spans="1:5" x14ac:dyDescent="0.3">
      <c r="A354" s="1"/>
      <c r="B354" s="1"/>
      <c r="C354" s="1"/>
      <c r="D354" s="1"/>
      <c r="E354" s="1"/>
    </row>
    <row r="355" spans="1:5" x14ac:dyDescent="0.3">
      <c r="A355" s="1"/>
      <c r="B355" s="1"/>
      <c r="C355" s="1"/>
      <c r="D355" s="1"/>
      <c r="E355" s="1"/>
    </row>
    <row r="356" spans="1:5" x14ac:dyDescent="0.3">
      <c r="A356" s="1"/>
      <c r="B356" s="1"/>
      <c r="C356" s="1"/>
      <c r="D356" s="1"/>
      <c r="E356" s="1"/>
    </row>
    <row r="357" spans="1:5" x14ac:dyDescent="0.3">
      <c r="A357" s="1"/>
      <c r="B357" s="1"/>
      <c r="C357" s="1"/>
      <c r="D357" s="1"/>
      <c r="E357" s="1"/>
    </row>
    <row r="358" spans="1:5" x14ac:dyDescent="0.3">
      <c r="A358" s="1"/>
      <c r="B358" s="1"/>
      <c r="C358" s="1"/>
      <c r="D358" s="1"/>
      <c r="E358" s="1"/>
    </row>
    <row r="359" spans="1:5" x14ac:dyDescent="0.3">
      <c r="A359" s="1"/>
      <c r="B359" s="1"/>
      <c r="C359" s="1"/>
      <c r="D359" s="1"/>
      <c r="E359" s="1"/>
    </row>
    <row r="360" spans="1:5" x14ac:dyDescent="0.3">
      <c r="A360" s="1"/>
      <c r="B360" s="1"/>
      <c r="C360" s="1"/>
      <c r="D360" s="1"/>
      <c r="E360" s="1"/>
    </row>
    <row r="361" spans="1:5" x14ac:dyDescent="0.3">
      <c r="A361" s="1"/>
      <c r="B361" s="1"/>
      <c r="C361" s="1"/>
      <c r="D361" s="1"/>
      <c r="E361" s="1"/>
    </row>
    <row r="362" spans="1:5" x14ac:dyDescent="0.3">
      <c r="A362" s="1"/>
      <c r="B362" s="1"/>
      <c r="C362" s="1"/>
      <c r="D362" s="1"/>
      <c r="E362" s="1"/>
    </row>
    <row r="363" spans="1:5" x14ac:dyDescent="0.3">
      <c r="A363" s="1"/>
      <c r="B363" s="1"/>
      <c r="C363" s="1"/>
      <c r="D363" s="1"/>
      <c r="E363" s="1"/>
    </row>
    <row r="364" spans="1:5" x14ac:dyDescent="0.3">
      <c r="A364" s="1"/>
      <c r="B364" s="1"/>
      <c r="C364" s="1"/>
      <c r="D364" s="1"/>
      <c r="E364" s="1"/>
    </row>
    <row r="365" spans="1:5" x14ac:dyDescent="0.3">
      <c r="A365" s="1"/>
      <c r="B365" s="1"/>
      <c r="C365" s="1"/>
      <c r="D365" s="1"/>
      <c r="E365" s="1"/>
    </row>
    <row r="366" spans="1:5" x14ac:dyDescent="0.3">
      <c r="A366" s="1"/>
      <c r="B366" s="1"/>
      <c r="C366" s="1"/>
      <c r="D366" s="1"/>
      <c r="E366" s="1"/>
    </row>
    <row r="367" spans="1:5" x14ac:dyDescent="0.3">
      <c r="A367" s="1"/>
      <c r="B367" s="1"/>
      <c r="C367" s="1"/>
      <c r="D367" s="1"/>
      <c r="E367" s="1"/>
    </row>
    <row r="368" spans="1:5" x14ac:dyDescent="0.3">
      <c r="A368" s="1"/>
      <c r="B368" s="1"/>
      <c r="C368" s="1"/>
      <c r="D368" s="1"/>
      <c r="E368" s="1"/>
    </row>
    <row r="369" spans="1:5" x14ac:dyDescent="0.3">
      <c r="A369" s="1"/>
      <c r="B369" s="1"/>
      <c r="C369" s="1"/>
      <c r="D369" s="1"/>
      <c r="E369" s="1"/>
    </row>
    <row r="370" spans="1:5" x14ac:dyDescent="0.3">
      <c r="A370" s="1"/>
      <c r="B370" s="1"/>
      <c r="C370" s="1"/>
      <c r="D370" s="1"/>
      <c r="E370" s="1"/>
    </row>
    <row r="371" spans="1:5" x14ac:dyDescent="0.3">
      <c r="A371" s="1"/>
      <c r="B371" s="1"/>
      <c r="C371" s="1"/>
      <c r="D371" s="1"/>
      <c r="E371" s="1"/>
    </row>
    <row r="372" spans="1:5" x14ac:dyDescent="0.3">
      <c r="A372" s="1"/>
      <c r="B372" s="1"/>
      <c r="C372" s="1"/>
      <c r="D372" s="1"/>
      <c r="E372" s="1"/>
    </row>
    <row r="373" spans="1:5" x14ac:dyDescent="0.3">
      <c r="A373" s="1"/>
      <c r="B373" s="1"/>
      <c r="C373" s="1"/>
      <c r="D373" s="1"/>
      <c r="E373" s="1"/>
    </row>
    <row r="374" spans="1:5" x14ac:dyDescent="0.3">
      <c r="A374" s="1"/>
      <c r="B374" s="1"/>
      <c r="C374" s="1"/>
      <c r="D374" s="1"/>
      <c r="E374" s="1"/>
    </row>
    <row r="375" spans="1:5" x14ac:dyDescent="0.3">
      <c r="A375" s="1"/>
      <c r="B375" s="1"/>
      <c r="C375" s="1"/>
      <c r="D375" s="1"/>
      <c r="E375" s="1"/>
    </row>
    <row r="376" spans="1:5" x14ac:dyDescent="0.3">
      <c r="A376" s="1"/>
      <c r="B376" s="1"/>
      <c r="C376" s="1"/>
      <c r="D376" s="1"/>
      <c r="E376" s="1"/>
    </row>
    <row r="377" spans="1:5" x14ac:dyDescent="0.3">
      <c r="A377" s="1"/>
      <c r="B377" s="1"/>
      <c r="C377" s="1"/>
      <c r="D377" s="1"/>
      <c r="E377" s="1"/>
    </row>
    <row r="378" spans="1:5" x14ac:dyDescent="0.3">
      <c r="A378" s="1"/>
      <c r="B378" s="1"/>
      <c r="C378" s="1"/>
      <c r="D378" s="1"/>
      <c r="E378" s="1"/>
    </row>
    <row r="379" spans="1:5" x14ac:dyDescent="0.3">
      <c r="A379" s="1"/>
      <c r="B379" s="1"/>
      <c r="C379" s="1"/>
      <c r="D379" s="1"/>
      <c r="E379" s="1"/>
    </row>
    <row r="380" spans="1:5" x14ac:dyDescent="0.3">
      <c r="A380" s="1"/>
      <c r="B380" s="1"/>
      <c r="C380" s="1"/>
      <c r="D380" s="1"/>
      <c r="E380" s="1"/>
    </row>
    <row r="381" spans="1:5" x14ac:dyDescent="0.3">
      <c r="A381" s="1"/>
      <c r="B381" s="1"/>
      <c r="C381" s="1"/>
      <c r="D381" s="1"/>
      <c r="E381" s="1"/>
    </row>
    <row r="382" spans="1:5" x14ac:dyDescent="0.3">
      <c r="A382" s="1"/>
      <c r="B382" s="1"/>
      <c r="C382" s="1"/>
      <c r="D382" s="1"/>
      <c r="E382" s="1"/>
    </row>
    <row r="383" spans="1:5" x14ac:dyDescent="0.3">
      <c r="A383" s="1"/>
      <c r="B383" s="1"/>
      <c r="C383" s="1"/>
      <c r="D383" s="1"/>
      <c r="E383" s="1"/>
    </row>
    <row r="384" spans="1:5" x14ac:dyDescent="0.3">
      <c r="A384" s="1"/>
      <c r="B384" s="1"/>
      <c r="C384" s="1"/>
      <c r="D384" s="1"/>
      <c r="E384" s="1"/>
    </row>
    <row r="385" spans="1:5" x14ac:dyDescent="0.3">
      <c r="A385" s="1"/>
      <c r="B385" s="1"/>
      <c r="C385" s="1"/>
      <c r="D385" s="1"/>
      <c r="E385" s="1"/>
    </row>
    <row r="386" spans="1:5" x14ac:dyDescent="0.3">
      <c r="A386" s="1"/>
      <c r="B386" s="1"/>
      <c r="C386" s="1"/>
      <c r="D386" s="1"/>
      <c r="E386" s="1"/>
    </row>
    <row r="387" spans="1:5" x14ac:dyDescent="0.3">
      <c r="A387" s="1"/>
      <c r="B387" s="1"/>
      <c r="C387" s="1"/>
      <c r="D387" s="1"/>
      <c r="E387" s="1"/>
    </row>
    <row r="388" spans="1:5" x14ac:dyDescent="0.3">
      <c r="A388" s="1"/>
      <c r="B388" s="1"/>
      <c r="C388" s="1"/>
      <c r="D388" s="1"/>
      <c r="E388" s="1"/>
    </row>
    <row r="389" spans="1:5" x14ac:dyDescent="0.3">
      <c r="A389" s="1"/>
      <c r="B389" s="1"/>
      <c r="C389" s="1"/>
      <c r="D389" s="1"/>
      <c r="E389" s="1"/>
    </row>
    <row r="390" spans="1:5" x14ac:dyDescent="0.3">
      <c r="A390" s="1"/>
      <c r="B390" s="1"/>
      <c r="C390" s="1"/>
      <c r="D390" s="1"/>
      <c r="E390" s="1"/>
    </row>
    <row r="391" spans="1:5" x14ac:dyDescent="0.3">
      <c r="A391" s="1"/>
      <c r="B391" s="1"/>
      <c r="C391" s="1"/>
      <c r="D391" s="1"/>
      <c r="E391" s="1"/>
    </row>
    <row r="392" spans="1:5" x14ac:dyDescent="0.3">
      <c r="A392" s="1"/>
      <c r="B392" s="1"/>
      <c r="C392" s="1"/>
      <c r="D392" s="1"/>
      <c r="E392" s="1"/>
    </row>
    <row r="393" spans="1:5" x14ac:dyDescent="0.3">
      <c r="A393" s="1"/>
      <c r="B393" s="1"/>
      <c r="C393" s="1"/>
      <c r="D393" s="1"/>
      <c r="E393" s="1"/>
    </row>
    <row r="394" spans="1:5" x14ac:dyDescent="0.3">
      <c r="A394" s="1"/>
      <c r="B394" s="1"/>
      <c r="C394" s="1"/>
      <c r="D394" s="1"/>
      <c r="E394" s="1"/>
    </row>
    <row r="395" spans="1:5" x14ac:dyDescent="0.3">
      <c r="A395" s="1"/>
      <c r="B395" s="1"/>
      <c r="C395" s="1"/>
      <c r="D395" s="1"/>
      <c r="E395" s="1"/>
    </row>
    <row r="396" spans="1:5" x14ac:dyDescent="0.3">
      <c r="A396" s="1"/>
      <c r="B396" s="1"/>
      <c r="C396" s="1"/>
      <c r="D396" s="1"/>
      <c r="E396" s="1"/>
    </row>
    <row r="397" spans="1:5" x14ac:dyDescent="0.3">
      <c r="A397" s="1"/>
      <c r="B397" s="1"/>
      <c r="C397" s="1"/>
      <c r="D397" s="1"/>
      <c r="E397" s="1"/>
    </row>
    <row r="398" spans="1:5" x14ac:dyDescent="0.3">
      <c r="A398" s="1"/>
      <c r="B398" s="1"/>
      <c r="C398" s="1"/>
      <c r="D398" s="1"/>
      <c r="E398" s="1"/>
    </row>
    <row r="399" spans="1:5" x14ac:dyDescent="0.3">
      <c r="A399" s="1"/>
      <c r="B399" s="1"/>
      <c r="C399" s="1"/>
      <c r="D399" s="1"/>
      <c r="E399" s="1"/>
    </row>
    <row r="400" spans="1:5" x14ac:dyDescent="0.3">
      <c r="A400" s="1"/>
      <c r="B400" s="1"/>
      <c r="C400" s="1"/>
      <c r="D400" s="1"/>
      <c r="E400" s="1"/>
    </row>
    <row r="401" spans="1:5" x14ac:dyDescent="0.3">
      <c r="A401" s="1"/>
      <c r="B401" s="1"/>
      <c r="C401" s="1"/>
      <c r="D401" s="1"/>
      <c r="E401" s="1"/>
    </row>
    <row r="402" spans="1:5" x14ac:dyDescent="0.3">
      <c r="A402" s="1"/>
      <c r="B402" s="1"/>
      <c r="C402" s="1"/>
      <c r="D402" s="1"/>
      <c r="E402" s="1"/>
    </row>
    <row r="403" spans="1:5" x14ac:dyDescent="0.3">
      <c r="A403" s="1"/>
      <c r="B403" s="1"/>
      <c r="C403" s="1"/>
      <c r="D403" s="1"/>
      <c r="E403" s="1"/>
    </row>
    <row r="404" spans="1:5" x14ac:dyDescent="0.3">
      <c r="A404" s="1"/>
      <c r="B404" s="1"/>
      <c r="C404" s="1"/>
      <c r="D404" s="1"/>
      <c r="E404" s="1"/>
    </row>
    <row r="405" spans="1:5" x14ac:dyDescent="0.3">
      <c r="A405" s="1"/>
      <c r="B405" s="1"/>
      <c r="C405" s="1"/>
      <c r="D405" s="1"/>
      <c r="E405" s="1"/>
    </row>
    <row r="406" spans="1:5" x14ac:dyDescent="0.3">
      <c r="A406" s="1"/>
      <c r="B406" s="1"/>
      <c r="C406" s="1"/>
      <c r="D406" s="1"/>
      <c r="E406" s="1"/>
    </row>
    <row r="407" spans="1:5" x14ac:dyDescent="0.3">
      <c r="A407" s="1"/>
      <c r="B407" s="1"/>
      <c r="C407" s="1"/>
      <c r="D407" s="1"/>
      <c r="E407" s="1"/>
    </row>
    <row r="408" spans="1:5" x14ac:dyDescent="0.3">
      <c r="A408" s="1"/>
      <c r="B408" s="1"/>
      <c r="C408" s="1"/>
      <c r="D408" s="1"/>
      <c r="E408" s="1"/>
    </row>
    <row r="409" spans="1:5" x14ac:dyDescent="0.3">
      <c r="A409" s="1"/>
      <c r="B409" s="1"/>
      <c r="C409" s="1"/>
      <c r="D409" s="1"/>
      <c r="E409" s="1"/>
    </row>
    <row r="410" spans="1:5" x14ac:dyDescent="0.3">
      <c r="A410" s="1"/>
      <c r="B410" s="1"/>
      <c r="C410" s="1"/>
      <c r="D410" s="1"/>
      <c r="E410" s="1"/>
    </row>
    <row r="411" spans="1:5" x14ac:dyDescent="0.3">
      <c r="A411" s="1"/>
      <c r="B411" s="1"/>
      <c r="C411" s="1"/>
      <c r="D411" s="1"/>
      <c r="E411" s="1"/>
    </row>
    <row r="412" spans="1:5" x14ac:dyDescent="0.3">
      <c r="A412" s="1"/>
      <c r="B412" s="1"/>
      <c r="C412" s="1"/>
      <c r="D412" s="1"/>
      <c r="E412" s="1"/>
    </row>
    <row r="413" spans="1:5" x14ac:dyDescent="0.3">
      <c r="A413" s="1"/>
      <c r="B413" s="1"/>
      <c r="C413" s="1"/>
      <c r="D413" s="1"/>
      <c r="E413" s="1"/>
    </row>
    <row r="414" spans="1:5" x14ac:dyDescent="0.3">
      <c r="A414" s="1"/>
      <c r="B414" s="1"/>
      <c r="C414" s="1"/>
      <c r="D414" s="1"/>
      <c r="E414" s="1"/>
    </row>
    <row r="415" spans="1:5" x14ac:dyDescent="0.3">
      <c r="A415" s="1"/>
      <c r="B415" s="1"/>
      <c r="C415" s="1"/>
      <c r="D415" s="1"/>
      <c r="E415" s="1"/>
    </row>
    <row r="416" spans="1:5" x14ac:dyDescent="0.3">
      <c r="A416" s="1"/>
      <c r="B416" s="1"/>
      <c r="C416" s="1"/>
      <c r="D416" s="1"/>
      <c r="E416" s="1"/>
    </row>
    <row r="417" spans="1:5" x14ac:dyDescent="0.3">
      <c r="A417" s="1"/>
      <c r="B417" s="1"/>
      <c r="C417" s="1"/>
      <c r="D417" s="1"/>
      <c r="E417" s="1"/>
    </row>
    <row r="418" spans="1:5" x14ac:dyDescent="0.3">
      <c r="A418" s="1"/>
      <c r="B418" s="1"/>
      <c r="C418" s="1"/>
      <c r="D418" s="1"/>
      <c r="E418" s="1"/>
    </row>
    <row r="419" spans="1:5" x14ac:dyDescent="0.3">
      <c r="A419" s="1"/>
      <c r="B419" s="1"/>
      <c r="C419" s="1"/>
      <c r="D419" s="1"/>
      <c r="E419" s="1"/>
    </row>
    <row r="420" spans="1:5" x14ac:dyDescent="0.3">
      <c r="A420" s="1"/>
      <c r="B420" s="1"/>
      <c r="C420" s="1"/>
      <c r="D420" s="1"/>
      <c r="E420" s="1"/>
    </row>
    <row r="421" spans="1:5" x14ac:dyDescent="0.3">
      <c r="A421" s="1"/>
      <c r="B421" s="1"/>
      <c r="C421" s="1"/>
      <c r="D421" s="1"/>
      <c r="E421" s="1"/>
    </row>
    <row r="422" spans="1:5" x14ac:dyDescent="0.3">
      <c r="A422" s="1"/>
      <c r="B422" s="1"/>
      <c r="C422" s="1"/>
      <c r="D422" s="1"/>
      <c r="E422" s="1"/>
    </row>
    <row r="423" spans="1:5" x14ac:dyDescent="0.3">
      <c r="A423" s="1"/>
      <c r="B423" s="1"/>
      <c r="C423" s="1"/>
      <c r="D423" s="1"/>
      <c r="E423" s="1"/>
    </row>
    <row r="424" spans="1:5" x14ac:dyDescent="0.3">
      <c r="A424" s="1"/>
      <c r="B424" s="1"/>
      <c r="C424" s="1"/>
      <c r="D424" s="1"/>
      <c r="E424" s="1"/>
    </row>
    <row r="425" spans="1:5" x14ac:dyDescent="0.3">
      <c r="A425" s="1"/>
      <c r="B425" s="1"/>
      <c r="C425" s="1"/>
      <c r="D425" s="1"/>
      <c r="E425" s="1"/>
    </row>
    <row r="426" spans="1:5" x14ac:dyDescent="0.3">
      <c r="A426" s="1"/>
      <c r="B426" s="1"/>
      <c r="C426" s="1"/>
      <c r="D426" s="1"/>
      <c r="E426" s="1"/>
    </row>
    <row r="427" spans="1:5" x14ac:dyDescent="0.3">
      <c r="A427" s="1"/>
      <c r="B427" s="1"/>
      <c r="C427" s="1"/>
      <c r="D427" s="1"/>
      <c r="E427" s="1"/>
    </row>
    <row r="428" spans="1:5" x14ac:dyDescent="0.3">
      <c r="A428" s="1"/>
      <c r="B428" s="1"/>
      <c r="C428" s="1"/>
      <c r="D428" s="1"/>
      <c r="E428" s="1"/>
    </row>
    <row r="429" spans="1:5" x14ac:dyDescent="0.3">
      <c r="A429" s="1"/>
      <c r="B429" s="1"/>
      <c r="C429" s="1"/>
      <c r="D429" s="1"/>
      <c r="E429" s="1"/>
    </row>
    <row r="430" spans="1:5" x14ac:dyDescent="0.3">
      <c r="A430" s="1"/>
      <c r="B430" s="1"/>
      <c r="C430" s="1"/>
      <c r="D430" s="1"/>
      <c r="E430" s="1"/>
    </row>
    <row r="431" spans="1:5" x14ac:dyDescent="0.3">
      <c r="A431" s="1"/>
      <c r="B431" s="1"/>
      <c r="C431" s="1"/>
      <c r="D431" s="1"/>
      <c r="E431" s="1"/>
    </row>
    <row r="432" spans="1:5" x14ac:dyDescent="0.3">
      <c r="A432" s="1"/>
      <c r="B432" s="1"/>
      <c r="C432" s="1"/>
      <c r="D432" s="1"/>
      <c r="E432" s="1"/>
    </row>
    <row r="433" spans="1:5" x14ac:dyDescent="0.3">
      <c r="A433" s="1"/>
      <c r="B433" s="1"/>
      <c r="C433" s="1"/>
      <c r="D433" s="1"/>
      <c r="E433" s="1"/>
    </row>
    <row r="434" spans="1:5" x14ac:dyDescent="0.3">
      <c r="A434" s="1"/>
      <c r="B434" s="1"/>
      <c r="C434" s="1"/>
      <c r="D434" s="1"/>
      <c r="E434" s="1"/>
    </row>
    <row r="435" spans="1:5" x14ac:dyDescent="0.3">
      <c r="A435" s="1"/>
      <c r="B435" s="1"/>
      <c r="C435" s="1"/>
      <c r="D435" s="1"/>
      <c r="E435" s="1"/>
    </row>
    <row r="436" spans="1:5" x14ac:dyDescent="0.3">
      <c r="A436" s="1"/>
      <c r="B436" s="1"/>
      <c r="C436" s="1"/>
      <c r="D436" s="1"/>
      <c r="E436" s="1"/>
    </row>
    <row r="437" spans="1:5" x14ac:dyDescent="0.3">
      <c r="A437" s="1"/>
      <c r="B437" s="1"/>
      <c r="C437" s="1"/>
      <c r="D437" s="1"/>
      <c r="E437" s="1"/>
    </row>
    <row r="438" spans="1:5" x14ac:dyDescent="0.3">
      <c r="A438" s="1"/>
      <c r="B438" s="1"/>
      <c r="C438" s="1"/>
      <c r="D438" s="1"/>
      <c r="E438" s="1"/>
    </row>
    <row r="439" spans="1:5" x14ac:dyDescent="0.3">
      <c r="A439" s="1"/>
      <c r="B439" s="1"/>
      <c r="C439" s="1"/>
      <c r="D439" s="1"/>
      <c r="E439" s="1"/>
    </row>
    <row r="440" spans="1:5" x14ac:dyDescent="0.3">
      <c r="A440" s="1"/>
      <c r="B440" s="1"/>
      <c r="C440" s="1"/>
      <c r="D440" s="1"/>
      <c r="E440" s="1"/>
    </row>
    <row r="441" spans="1:5" x14ac:dyDescent="0.3">
      <c r="A441" s="1"/>
      <c r="B441" s="1"/>
      <c r="C441" s="1"/>
      <c r="D441" s="1"/>
      <c r="E441" s="1"/>
    </row>
    <row r="442" spans="1:5" x14ac:dyDescent="0.3">
      <c r="A442" s="1"/>
      <c r="B442" s="1"/>
      <c r="C442" s="1"/>
      <c r="D442" s="1"/>
      <c r="E442" s="1"/>
    </row>
    <row r="443" spans="1:5" x14ac:dyDescent="0.3">
      <c r="A443" s="1"/>
      <c r="B443" s="1"/>
      <c r="C443" s="1"/>
      <c r="D443" s="1"/>
      <c r="E443" s="1"/>
    </row>
    <row r="444" spans="1:5" x14ac:dyDescent="0.3">
      <c r="A444" s="1"/>
      <c r="B444" s="1"/>
      <c r="C444" s="1"/>
      <c r="D444" s="1"/>
      <c r="E444" s="1"/>
    </row>
    <row r="445" spans="1:5" x14ac:dyDescent="0.3">
      <c r="A445" s="1"/>
      <c r="B445" s="1"/>
      <c r="C445" s="1"/>
      <c r="D445" s="1"/>
      <c r="E445" s="1"/>
    </row>
    <row r="446" spans="1:5" x14ac:dyDescent="0.3">
      <c r="A446" s="1"/>
      <c r="B446" s="1"/>
      <c r="C446" s="1"/>
      <c r="D446" s="1"/>
      <c r="E446" s="1"/>
    </row>
    <row r="447" spans="1:5" x14ac:dyDescent="0.3">
      <c r="A447" s="1"/>
      <c r="B447" s="1"/>
      <c r="C447" s="1"/>
      <c r="D447" s="1"/>
      <c r="E447" s="1"/>
    </row>
    <row r="448" spans="1:5" x14ac:dyDescent="0.3">
      <c r="A448" s="1"/>
      <c r="B448" s="1"/>
      <c r="C448" s="1"/>
      <c r="D448" s="1"/>
      <c r="E448" s="1"/>
    </row>
    <row r="449" spans="1:5" x14ac:dyDescent="0.3">
      <c r="A449" s="1"/>
      <c r="B449" s="1"/>
      <c r="C449" s="1"/>
      <c r="D449" s="1"/>
      <c r="E449" s="1"/>
    </row>
    <row r="450" spans="1:5" x14ac:dyDescent="0.3">
      <c r="A450" s="1"/>
      <c r="B450" s="1"/>
      <c r="C450" s="1"/>
      <c r="D450" s="1"/>
      <c r="E450" s="1"/>
    </row>
    <row r="451" spans="1:5" x14ac:dyDescent="0.3">
      <c r="A451" s="1"/>
      <c r="B451" s="1"/>
      <c r="C451" s="1"/>
      <c r="D451" s="1"/>
      <c r="E451" s="1"/>
    </row>
    <row r="452" spans="1:5" x14ac:dyDescent="0.3">
      <c r="A452" s="1"/>
      <c r="B452" s="1"/>
      <c r="C452" s="1"/>
      <c r="D452" s="1"/>
      <c r="E452" s="1"/>
    </row>
    <row r="453" spans="1:5" x14ac:dyDescent="0.3">
      <c r="A453" s="1"/>
      <c r="B453" s="1"/>
      <c r="C453" s="1"/>
      <c r="D453" s="1"/>
      <c r="E453" s="1"/>
    </row>
    <row r="454" spans="1:5" x14ac:dyDescent="0.3">
      <c r="A454" s="1"/>
      <c r="B454" s="1"/>
      <c r="C454" s="1"/>
      <c r="D454" s="1"/>
      <c r="E454" s="1"/>
    </row>
    <row r="455" spans="1:5" x14ac:dyDescent="0.3">
      <c r="A455" s="1"/>
      <c r="B455" s="1"/>
      <c r="C455" s="1"/>
      <c r="D455" s="1"/>
      <c r="E455" s="1"/>
    </row>
    <row r="456" spans="1:5" x14ac:dyDescent="0.3">
      <c r="A456" s="1"/>
      <c r="B456" s="1"/>
      <c r="C456" s="1"/>
      <c r="D456" s="1"/>
      <c r="E456" s="1"/>
    </row>
    <row r="457" spans="1:5" x14ac:dyDescent="0.3">
      <c r="A457" s="1"/>
      <c r="B457" s="1"/>
      <c r="C457" s="1"/>
      <c r="D457" s="1"/>
      <c r="E457" s="1"/>
    </row>
    <row r="458" spans="1:5" x14ac:dyDescent="0.3">
      <c r="A458" s="1"/>
      <c r="B458" s="1"/>
      <c r="C458" s="1"/>
      <c r="D458" s="1"/>
      <c r="E458" s="1"/>
    </row>
    <row r="459" spans="1:5" x14ac:dyDescent="0.3">
      <c r="A459" s="1"/>
      <c r="B459" s="1"/>
      <c r="C459" s="1"/>
      <c r="D459" s="1"/>
      <c r="E459" s="1"/>
    </row>
    <row r="460" spans="1:5" x14ac:dyDescent="0.3">
      <c r="A460" s="1"/>
      <c r="B460" s="1"/>
      <c r="C460" s="1"/>
      <c r="D460" s="1"/>
      <c r="E460" s="1"/>
    </row>
    <row r="461" spans="1:5" x14ac:dyDescent="0.3">
      <c r="A461" s="1"/>
      <c r="B461" s="1"/>
      <c r="C461" s="1"/>
      <c r="D461" s="1"/>
      <c r="E461" s="1"/>
    </row>
    <row r="462" spans="1:5" x14ac:dyDescent="0.3">
      <c r="A462" s="1"/>
      <c r="B462" s="1"/>
      <c r="C462" s="1"/>
      <c r="D462" s="1"/>
      <c r="E462" s="1"/>
    </row>
    <row r="463" spans="1:5" x14ac:dyDescent="0.3">
      <c r="A463" s="1"/>
      <c r="B463" s="1"/>
      <c r="C463" s="1"/>
      <c r="D463" s="1"/>
      <c r="E463" s="1"/>
    </row>
    <row r="464" spans="1:5" x14ac:dyDescent="0.3">
      <c r="A464" s="1"/>
      <c r="B464" s="1"/>
      <c r="C464" s="1"/>
      <c r="D464" s="1"/>
      <c r="E464" s="1"/>
    </row>
    <row r="465" spans="1:5" x14ac:dyDescent="0.3">
      <c r="A465" s="1"/>
      <c r="B465" s="1"/>
      <c r="C465" s="1"/>
      <c r="D465" s="1"/>
      <c r="E465" s="1"/>
    </row>
    <row r="466" spans="1:5" x14ac:dyDescent="0.3">
      <c r="A466" s="1"/>
      <c r="B466" s="1"/>
      <c r="C466" s="1"/>
      <c r="D466" s="1"/>
      <c r="E466" s="1"/>
    </row>
    <row r="467" spans="1:5" x14ac:dyDescent="0.3">
      <c r="A467" s="1"/>
      <c r="B467" s="1"/>
      <c r="C467" s="1"/>
      <c r="D467" s="1"/>
      <c r="E467" s="1"/>
    </row>
    <row r="468" spans="1:5" x14ac:dyDescent="0.3">
      <c r="A468" s="1"/>
      <c r="B468" s="1"/>
      <c r="C468" s="1"/>
      <c r="D468" s="1"/>
      <c r="E468" s="1"/>
    </row>
    <row r="469" spans="1:5" x14ac:dyDescent="0.3">
      <c r="A469" s="1"/>
      <c r="B469" s="1"/>
      <c r="C469" s="1"/>
      <c r="D469" s="1"/>
      <c r="E469" s="1"/>
    </row>
    <row r="470" spans="1:5" x14ac:dyDescent="0.3">
      <c r="A470" s="1"/>
      <c r="B470" s="1"/>
      <c r="C470" s="1"/>
      <c r="D470" s="1"/>
      <c r="E470" s="1"/>
    </row>
    <row r="471" spans="1:5" x14ac:dyDescent="0.3">
      <c r="A471" s="1"/>
      <c r="B471" s="1"/>
      <c r="C471" s="1"/>
      <c r="D471" s="1"/>
      <c r="E471" s="1"/>
    </row>
    <row r="472" spans="1:5" x14ac:dyDescent="0.3">
      <c r="A472" s="1"/>
      <c r="B472" s="1"/>
      <c r="C472" s="1"/>
      <c r="D472" s="1"/>
      <c r="E472" s="1"/>
    </row>
    <row r="473" spans="1:5" x14ac:dyDescent="0.3">
      <c r="A473" s="1"/>
      <c r="B473" s="1"/>
      <c r="C473" s="1"/>
      <c r="D473" s="1"/>
      <c r="E473" s="1"/>
    </row>
    <row r="474" spans="1:5" x14ac:dyDescent="0.3">
      <c r="A474" s="1"/>
      <c r="B474" s="1"/>
      <c r="C474" s="1"/>
      <c r="D474" s="1"/>
      <c r="E474" s="1"/>
    </row>
    <row r="475" spans="1:5" x14ac:dyDescent="0.3">
      <c r="A475" s="1"/>
      <c r="B475" s="1"/>
      <c r="C475" s="1"/>
      <c r="D475" s="1"/>
      <c r="E475" s="1"/>
    </row>
    <row r="476" spans="1:5" x14ac:dyDescent="0.3">
      <c r="A476" s="1"/>
      <c r="B476" s="1"/>
      <c r="C476" s="1"/>
      <c r="D476" s="1"/>
      <c r="E476" s="1"/>
    </row>
    <row r="477" spans="1:5" x14ac:dyDescent="0.3">
      <c r="A477" s="1"/>
      <c r="B477" s="1"/>
      <c r="C477" s="1"/>
      <c r="D477" s="1"/>
      <c r="E477" s="1"/>
    </row>
    <row r="478" spans="1:5" x14ac:dyDescent="0.3">
      <c r="A478" s="1"/>
      <c r="B478" s="1"/>
      <c r="C478" s="1"/>
      <c r="D478" s="1"/>
      <c r="E478" s="1"/>
    </row>
    <row r="479" spans="1:5" x14ac:dyDescent="0.3">
      <c r="A479" s="1"/>
      <c r="B479" s="1"/>
      <c r="C479" s="1"/>
      <c r="D479" s="1"/>
      <c r="E479" s="1"/>
    </row>
    <row r="480" spans="1:5" x14ac:dyDescent="0.3">
      <c r="A480" s="1"/>
      <c r="B480" s="1"/>
      <c r="C480" s="1"/>
      <c r="D480" s="1"/>
      <c r="E480" s="1"/>
    </row>
    <row r="481" spans="1:5" x14ac:dyDescent="0.3">
      <c r="A481" s="1"/>
      <c r="B481" s="1"/>
      <c r="C481" s="1"/>
      <c r="D481" s="1"/>
      <c r="E481" s="1"/>
    </row>
    <row r="482" spans="1:5" x14ac:dyDescent="0.3">
      <c r="A482" s="1"/>
      <c r="B482" s="1"/>
      <c r="C482" s="1"/>
      <c r="D482" s="1"/>
      <c r="E482" s="1"/>
    </row>
    <row r="483" spans="1:5" x14ac:dyDescent="0.3">
      <c r="A483" s="1"/>
      <c r="B483" s="1"/>
      <c r="C483" s="1"/>
      <c r="D483" s="1"/>
      <c r="E483" s="1"/>
    </row>
    <row r="484" spans="1:5" x14ac:dyDescent="0.3">
      <c r="A484" s="1"/>
      <c r="B484" s="1"/>
      <c r="C484" s="1"/>
      <c r="D484" s="1"/>
      <c r="E484" s="1"/>
    </row>
    <row r="485" spans="1:5" x14ac:dyDescent="0.3">
      <c r="A485" s="1"/>
      <c r="B485" s="1"/>
      <c r="C485" s="1"/>
      <c r="D485" s="1"/>
      <c r="E485" s="1"/>
    </row>
    <row r="486" spans="1:5" x14ac:dyDescent="0.3">
      <c r="A486" s="1"/>
      <c r="B486" s="1"/>
      <c r="C486" s="1"/>
      <c r="D486" s="1"/>
      <c r="E486" s="1"/>
    </row>
    <row r="487" spans="1:5" x14ac:dyDescent="0.3">
      <c r="A487" s="1"/>
      <c r="B487" s="1"/>
      <c r="C487" s="1"/>
      <c r="D487" s="1"/>
      <c r="E487" s="1"/>
    </row>
    <row r="488" spans="1:5" x14ac:dyDescent="0.3">
      <c r="A488" s="1"/>
      <c r="B488" s="1"/>
      <c r="C488" s="1"/>
      <c r="D488" s="1"/>
      <c r="E488" s="1"/>
    </row>
    <row r="489" spans="1:5" x14ac:dyDescent="0.3">
      <c r="A489" s="1"/>
      <c r="B489" s="1"/>
      <c r="C489" s="1"/>
      <c r="D489" s="1"/>
      <c r="E489" s="1"/>
    </row>
    <row r="490" spans="1:5" x14ac:dyDescent="0.3">
      <c r="A490" s="1"/>
      <c r="B490" s="1"/>
      <c r="C490" s="1"/>
      <c r="D490" s="1"/>
      <c r="E490" s="1"/>
    </row>
    <row r="491" spans="1:5" x14ac:dyDescent="0.3">
      <c r="A491" s="1"/>
      <c r="B491" s="1"/>
      <c r="C491" s="1"/>
      <c r="D491" s="1"/>
      <c r="E491" s="1"/>
    </row>
    <row r="492" spans="1:5" x14ac:dyDescent="0.3">
      <c r="A492" s="1"/>
      <c r="B492" s="1"/>
      <c r="C492" s="1"/>
      <c r="D492" s="1"/>
      <c r="E492" s="1"/>
    </row>
    <row r="493" spans="1:5" x14ac:dyDescent="0.3">
      <c r="A493" s="1"/>
      <c r="B493" s="1"/>
      <c r="C493" s="1"/>
      <c r="D493" s="1"/>
      <c r="E493" s="1"/>
    </row>
    <row r="494" spans="1:5" x14ac:dyDescent="0.3">
      <c r="A494" s="1"/>
      <c r="B494" s="1"/>
      <c r="C494" s="1"/>
      <c r="D494" s="1"/>
      <c r="E494" s="1"/>
    </row>
    <row r="495" spans="1:5" x14ac:dyDescent="0.3">
      <c r="A495" s="1"/>
      <c r="B495" s="1"/>
      <c r="C495" s="1"/>
      <c r="D495" s="1"/>
      <c r="E495" s="1"/>
    </row>
    <row r="496" spans="1:5" x14ac:dyDescent="0.3">
      <c r="A496" s="1"/>
      <c r="B496" s="1"/>
      <c r="C496" s="1"/>
      <c r="D496" s="1"/>
      <c r="E496" s="1"/>
    </row>
    <row r="497" spans="1:5" x14ac:dyDescent="0.3">
      <c r="A497" s="1"/>
      <c r="B497" s="1"/>
      <c r="C497" s="1"/>
      <c r="D497" s="1"/>
      <c r="E497" s="1"/>
    </row>
    <row r="498" spans="1:5" x14ac:dyDescent="0.3">
      <c r="A498" s="1"/>
      <c r="B498" s="1"/>
      <c r="C498" s="1"/>
      <c r="D498" s="1"/>
      <c r="E498" s="1"/>
    </row>
    <row r="499" spans="1:5" x14ac:dyDescent="0.3">
      <c r="A499" s="1"/>
      <c r="B499" s="1"/>
      <c r="C499" s="1"/>
      <c r="D499" s="1"/>
      <c r="E499" s="1"/>
    </row>
    <row r="500" spans="1:5" x14ac:dyDescent="0.3">
      <c r="A500" s="1"/>
      <c r="B500" s="1"/>
      <c r="C500" s="1"/>
      <c r="D500" s="1"/>
      <c r="E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tabSelected="1" topLeftCell="B1" zoomScale="150" zoomScaleNormal="150" workbookViewId="0">
      <pane ySplit="8" topLeftCell="A9" activePane="bottomLeft" state="frozen"/>
      <selection pane="bottomLeft" activeCell="D5" sqref="D5"/>
    </sheetView>
  </sheetViews>
  <sheetFormatPr defaultColWidth="0" defaultRowHeight="14.4" x14ac:dyDescent="0.3"/>
  <cols>
    <col min="1" max="1" width="4.6640625" hidden="1" customWidth="1"/>
    <col min="2" max="2" width="6.6640625" customWidth="1"/>
    <col min="3" max="3" width="15.6640625" customWidth="1"/>
    <col min="4" max="4" width="44.6640625" customWidth="1"/>
    <col min="5" max="5" width="5.6640625" customWidth="1"/>
    <col min="6" max="6" width="10.6640625" customWidth="1"/>
    <col min="7" max="7" width="11.6640625" customWidth="1"/>
    <col min="8" max="8" width="9.6640625" hidden="1" customWidth="1"/>
    <col min="9" max="9" width="11.6640625" customWidth="1"/>
    <col min="10" max="15" width="0" hidden="1" customWidth="1"/>
    <col min="16" max="16" width="9.88671875" customWidth="1"/>
    <col min="17" max="25" width="0" hidden="1" customWidth="1"/>
    <col min="26" max="26" width="9.109375" customWidth="1"/>
    <col min="27" max="27" width="0" hidden="1" customWidth="1"/>
    <col min="28" max="16384" width="9.109375" hidden="1"/>
  </cols>
  <sheetData>
    <row r="1" spans="1:25" x14ac:dyDescent="0.3">
      <c r="A1" s="3"/>
      <c r="B1" s="5" t="s">
        <v>17</v>
      </c>
      <c r="C1" s="3"/>
      <c r="D1" s="3"/>
      <c r="E1" s="5" t="s">
        <v>225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V1">
        <v>30.126000000000001</v>
      </c>
    </row>
    <row r="2" spans="1:25" x14ac:dyDescent="0.3">
      <c r="A2" s="3"/>
      <c r="B2" s="5" t="s">
        <v>21</v>
      </c>
      <c r="C2" s="3"/>
      <c r="D2" s="3"/>
      <c r="E2" s="5" t="s">
        <v>14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5" x14ac:dyDescent="0.3">
      <c r="A3" s="3"/>
      <c r="B3" s="5" t="s">
        <v>20</v>
      </c>
      <c r="C3" s="3"/>
      <c r="D3" s="3"/>
      <c r="E3" s="5" t="s">
        <v>224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5" x14ac:dyDescent="0.3">
      <c r="A4" s="3"/>
      <c r="B4" s="5" t="s">
        <v>219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5" x14ac:dyDescent="0.3">
      <c r="A5" s="3"/>
      <c r="B5" s="5" t="s">
        <v>220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5" x14ac:dyDescent="0.3">
      <c r="A7" s="12"/>
      <c r="B7" s="13" t="s">
        <v>57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25" ht="15.6" x14ac:dyDescent="0.3">
      <c r="A8" s="154" t="s">
        <v>74</v>
      </c>
      <c r="B8" s="196" t="s">
        <v>75</v>
      </c>
      <c r="C8" s="197" t="s">
        <v>76</v>
      </c>
      <c r="D8" s="197" t="s">
        <v>77</v>
      </c>
      <c r="E8" s="198" t="s">
        <v>78</v>
      </c>
      <c r="F8" s="198" t="s">
        <v>79</v>
      </c>
      <c r="G8" s="198" t="s">
        <v>80</v>
      </c>
      <c r="H8" s="197" t="s">
        <v>50</v>
      </c>
      <c r="I8" s="198" t="s">
        <v>81</v>
      </c>
      <c r="J8" s="198"/>
      <c r="K8" s="198"/>
      <c r="L8" s="198"/>
      <c r="M8" s="198"/>
      <c r="N8" s="198"/>
      <c r="O8" s="198"/>
      <c r="P8" s="199" t="s">
        <v>82</v>
      </c>
      <c r="Q8" s="152"/>
      <c r="R8" s="152"/>
      <c r="S8" s="153"/>
      <c r="T8" s="153"/>
      <c r="U8" s="153"/>
      <c r="V8" s="153"/>
      <c r="W8" s="153"/>
      <c r="X8" s="153"/>
      <c r="Y8" s="153"/>
    </row>
    <row r="9" spans="1:25" ht="18" customHeight="1" x14ac:dyDescent="0.3">
      <c r="A9" s="143"/>
      <c r="B9" s="172"/>
      <c r="C9" s="189"/>
      <c r="D9" s="190" t="s">
        <v>58</v>
      </c>
      <c r="E9" s="191"/>
      <c r="F9" s="192"/>
      <c r="G9" s="193"/>
      <c r="H9" s="194"/>
      <c r="I9" s="194"/>
      <c r="J9" s="172"/>
      <c r="K9" s="172"/>
      <c r="L9" s="172"/>
      <c r="M9" s="172"/>
      <c r="N9" s="172"/>
      <c r="O9" s="172"/>
      <c r="P9" s="195"/>
      <c r="Q9" s="146"/>
      <c r="R9" s="146"/>
      <c r="S9" s="146"/>
      <c r="T9" s="146"/>
      <c r="U9" s="146"/>
      <c r="V9" s="146"/>
      <c r="W9" s="146"/>
      <c r="X9" s="146"/>
      <c r="Y9" s="146"/>
    </row>
    <row r="10" spans="1:25" ht="18" customHeight="1" x14ac:dyDescent="0.3">
      <c r="A10" s="112"/>
      <c r="B10" s="112"/>
      <c r="C10" s="112"/>
      <c r="D10" s="112" t="s">
        <v>59</v>
      </c>
      <c r="E10" s="173"/>
      <c r="F10" s="176"/>
      <c r="G10" s="177"/>
      <c r="H10" s="78"/>
      <c r="I10" s="78"/>
      <c r="J10" s="112"/>
      <c r="K10" s="112"/>
      <c r="L10" s="112"/>
      <c r="M10" s="112"/>
      <c r="N10" s="112"/>
      <c r="O10" s="112"/>
      <c r="P10" s="184"/>
      <c r="Q10" s="146"/>
      <c r="R10" s="146"/>
      <c r="S10" s="146"/>
      <c r="T10" s="146"/>
      <c r="U10" s="146"/>
      <c r="V10" s="146"/>
      <c r="W10" s="146"/>
      <c r="X10" s="146"/>
      <c r="Y10" s="146"/>
    </row>
    <row r="11" spans="1:25" ht="18" customHeight="1" x14ac:dyDescent="0.3">
      <c r="A11" s="157"/>
      <c r="B11" s="155" t="s">
        <v>83</v>
      </c>
      <c r="C11" s="158" t="s">
        <v>84</v>
      </c>
      <c r="D11" s="155" t="s">
        <v>85</v>
      </c>
      <c r="E11" s="157" t="s">
        <v>86</v>
      </c>
      <c r="F11" s="178">
        <v>117.6</v>
      </c>
      <c r="G11" s="179"/>
      <c r="H11" s="156"/>
      <c r="I11" s="156">
        <f>ROUND(F11*(G11+H11),2)</f>
        <v>0</v>
      </c>
      <c r="J11" s="155">
        <f>ROUND(F11*(N11),2)</f>
        <v>186.98</v>
      </c>
      <c r="K11" s="1">
        <f>ROUND(F11*(O11),2)</f>
        <v>0</v>
      </c>
      <c r="L11" s="1">
        <f>ROUND(F11*(G11),2)</f>
        <v>0</v>
      </c>
      <c r="M11" s="1"/>
      <c r="N11" s="1">
        <v>1.5899999999999999</v>
      </c>
      <c r="O11" s="1"/>
      <c r="P11" s="185">
        <f>ROUND(F11*(R11),3)</f>
        <v>6.5000000000000002E-2</v>
      </c>
      <c r="Q11" s="159"/>
      <c r="R11" s="159">
        <v>5.5000000000000003E-4</v>
      </c>
      <c r="Y11">
        <v>0</v>
      </c>
    </row>
    <row r="12" spans="1:25" ht="18" customHeight="1" x14ac:dyDescent="0.3">
      <c r="A12" s="157"/>
      <c r="B12" s="155" t="s">
        <v>83</v>
      </c>
      <c r="C12" s="158" t="s">
        <v>87</v>
      </c>
      <c r="D12" s="155" t="s">
        <v>88</v>
      </c>
      <c r="E12" s="157" t="s">
        <v>86</v>
      </c>
      <c r="F12" s="178">
        <v>58.8</v>
      </c>
      <c r="G12" s="179"/>
      <c r="H12" s="156"/>
      <c r="I12" s="156">
        <f>ROUND(F12*(G12+H12),2)</f>
        <v>0</v>
      </c>
      <c r="J12" s="155">
        <f>ROUND(F12*(N12),2)</f>
        <v>388.08</v>
      </c>
      <c r="K12" s="1">
        <f>ROUND(F12*(O12),2)</f>
        <v>0</v>
      </c>
      <c r="L12" s="1">
        <f>ROUND(F12*(G12),2)</f>
        <v>0</v>
      </c>
      <c r="M12" s="1"/>
      <c r="N12" s="1">
        <v>6.6</v>
      </c>
      <c r="O12" s="1"/>
      <c r="P12" s="185">
        <f>ROUND(F12*(R12),3)</f>
        <v>0.247</v>
      </c>
      <c r="Q12" s="159"/>
      <c r="R12" s="159">
        <v>4.1999999999999997E-3</v>
      </c>
      <c r="Y12">
        <v>0</v>
      </c>
    </row>
    <row r="13" spans="1:25" ht="18" customHeight="1" x14ac:dyDescent="0.3">
      <c r="A13" s="157"/>
      <c r="B13" s="155" t="s">
        <v>83</v>
      </c>
      <c r="C13" s="158" t="s">
        <v>89</v>
      </c>
      <c r="D13" s="155" t="s">
        <v>90</v>
      </c>
      <c r="E13" s="157" t="s">
        <v>86</v>
      </c>
      <c r="F13" s="178">
        <v>58.8</v>
      </c>
      <c r="G13" s="179"/>
      <c r="H13" s="156"/>
      <c r="I13" s="156">
        <f>ROUND(F13*(G13+H13),2)</f>
        <v>0</v>
      </c>
      <c r="J13" s="155">
        <f>ROUND(F13*(N13),2)</f>
        <v>402.78</v>
      </c>
      <c r="K13" s="1">
        <f>ROUND(F13*(O13),2)</f>
        <v>0</v>
      </c>
      <c r="L13" s="1">
        <f>ROUND(F13*(G13),2)</f>
        <v>0</v>
      </c>
      <c r="M13" s="1"/>
      <c r="N13" s="1">
        <v>6.85</v>
      </c>
      <c r="O13" s="1"/>
      <c r="P13" s="185">
        <f>ROUND(F13*(R13),3)</f>
        <v>0.115</v>
      </c>
      <c r="Q13" s="159"/>
      <c r="R13" s="159">
        <v>1.9599999999999999E-3</v>
      </c>
      <c r="Y13">
        <v>0</v>
      </c>
    </row>
    <row r="14" spans="1:25" ht="18" customHeight="1" x14ac:dyDescent="0.3">
      <c r="A14" s="157"/>
      <c r="B14" s="155" t="s">
        <v>83</v>
      </c>
      <c r="C14" s="158" t="s">
        <v>91</v>
      </c>
      <c r="D14" s="155" t="s">
        <v>92</v>
      </c>
      <c r="E14" s="157" t="s">
        <v>93</v>
      </c>
      <c r="F14" s="178">
        <v>21.5</v>
      </c>
      <c r="G14" s="179"/>
      <c r="H14" s="156"/>
      <c r="I14" s="156">
        <f>ROUND(F14*(G14+H14),2)</f>
        <v>0</v>
      </c>
      <c r="J14" s="155">
        <f>ROUND(F14*(N14),2)</f>
        <v>310.68</v>
      </c>
      <c r="K14" s="1">
        <f>ROUND(F14*(O14),2)</f>
        <v>0</v>
      </c>
      <c r="L14" s="1">
        <f>ROUND(F14*(G14),2)</f>
        <v>0</v>
      </c>
      <c r="M14" s="1"/>
      <c r="N14" s="1">
        <v>14.45</v>
      </c>
      <c r="O14" s="1"/>
      <c r="P14" s="185">
        <f>ROUND(F14*(R14),3)</f>
        <v>1.9370000000000001</v>
      </c>
      <c r="Q14" s="159"/>
      <c r="R14" s="159">
        <v>9.0109999999999996E-2</v>
      </c>
      <c r="Y14">
        <v>0</v>
      </c>
    </row>
    <row r="15" spans="1:25" ht="18" customHeight="1" x14ac:dyDescent="0.3">
      <c r="A15" s="157"/>
      <c r="B15" s="155" t="s">
        <v>83</v>
      </c>
      <c r="C15" s="158" t="s">
        <v>94</v>
      </c>
      <c r="D15" s="155" t="s">
        <v>95</v>
      </c>
      <c r="E15" s="157" t="s">
        <v>86</v>
      </c>
      <c r="F15" s="178">
        <v>52.3</v>
      </c>
      <c r="G15" s="179"/>
      <c r="H15" s="156"/>
      <c r="I15" s="156">
        <f>ROUND(F15*(G15+H15),2)</f>
        <v>0</v>
      </c>
      <c r="J15" s="155">
        <f>ROUND(F15*(N15),2)</f>
        <v>744.23</v>
      </c>
      <c r="K15" s="1">
        <f>ROUND(F15*(O15),2)</f>
        <v>0</v>
      </c>
      <c r="L15" s="1">
        <f>ROUND(F15*(G15),2)</f>
        <v>0</v>
      </c>
      <c r="M15" s="1"/>
      <c r="N15" s="1">
        <v>14.23</v>
      </c>
      <c r="O15" s="1"/>
      <c r="P15" s="185">
        <f>ROUND(F15*(R15),3)</f>
        <v>5.2329999999999997</v>
      </c>
      <c r="Q15" s="159"/>
      <c r="R15" s="159">
        <v>0.10005</v>
      </c>
      <c r="Y15">
        <v>0</v>
      </c>
    </row>
    <row r="16" spans="1:25" ht="18" customHeight="1" x14ac:dyDescent="0.3">
      <c r="A16" s="112"/>
      <c r="B16" s="112"/>
      <c r="C16" s="112"/>
      <c r="D16" s="2" t="s">
        <v>59</v>
      </c>
      <c r="E16" s="173"/>
      <c r="F16" s="176"/>
      <c r="G16" s="180"/>
      <c r="H16" s="150">
        <f>ROUND((SUM(M10:M15))/1,2)</f>
        <v>0</v>
      </c>
      <c r="I16" s="150">
        <f>ROUND((SUM(I10:I15))/1,2)</f>
        <v>0</v>
      </c>
      <c r="J16" s="112"/>
      <c r="K16" s="112"/>
      <c r="L16" s="112">
        <f>ROUND((SUM(L10:L15))/1,2)</f>
        <v>0</v>
      </c>
      <c r="M16" s="112">
        <f>ROUND((SUM(M10:M15))/1,2)</f>
        <v>0</v>
      </c>
      <c r="N16" s="112"/>
      <c r="O16" s="112"/>
      <c r="P16" s="186">
        <f>ROUND((SUM(P10:P15))/1,2)</f>
        <v>7.6</v>
      </c>
      <c r="Q16" s="146"/>
      <c r="R16" s="146"/>
      <c r="S16" s="146"/>
      <c r="T16" s="146"/>
      <c r="U16" s="146"/>
      <c r="V16" s="146"/>
      <c r="W16" s="146"/>
      <c r="X16" s="146"/>
      <c r="Y16" s="146"/>
    </row>
    <row r="17" spans="1:25" x14ac:dyDescent="0.3">
      <c r="A17" s="1"/>
      <c r="B17" s="1"/>
      <c r="C17" s="1"/>
      <c r="D17" s="1"/>
      <c r="E17" s="174"/>
      <c r="F17" s="181"/>
      <c r="G17" s="182"/>
      <c r="H17" s="142"/>
      <c r="I17" s="142"/>
      <c r="J17" s="1"/>
      <c r="K17" s="1"/>
      <c r="L17" s="1"/>
      <c r="M17" s="1"/>
      <c r="N17" s="1"/>
      <c r="O17" s="1"/>
      <c r="P17" s="187"/>
    </row>
    <row r="18" spans="1:25" ht="18" customHeight="1" x14ac:dyDescent="0.3">
      <c r="A18" s="112"/>
      <c r="B18" s="200"/>
      <c r="C18" s="200"/>
      <c r="D18" s="200" t="s">
        <v>60</v>
      </c>
      <c r="E18" s="201"/>
      <c r="F18" s="202"/>
      <c r="G18" s="203"/>
      <c r="H18" s="204"/>
      <c r="I18" s="204"/>
      <c r="J18" s="200"/>
      <c r="K18" s="200"/>
      <c r="L18" s="200"/>
      <c r="M18" s="200"/>
      <c r="N18" s="200"/>
      <c r="O18" s="200"/>
      <c r="P18" s="205"/>
      <c r="Q18" s="146"/>
      <c r="R18" s="146"/>
      <c r="S18" s="146"/>
      <c r="T18" s="146"/>
      <c r="U18" s="146"/>
      <c r="V18" s="146"/>
      <c r="W18" s="146"/>
      <c r="X18" s="146"/>
      <c r="Y18" s="146"/>
    </row>
    <row r="19" spans="1:25" ht="18" customHeight="1" x14ac:dyDescent="0.3">
      <c r="A19" s="157"/>
      <c r="B19" s="206" t="s">
        <v>96</v>
      </c>
      <c r="C19" s="207" t="s">
        <v>97</v>
      </c>
      <c r="D19" s="206" t="s">
        <v>98</v>
      </c>
      <c r="E19" s="208" t="s">
        <v>99</v>
      </c>
      <c r="F19" s="209">
        <v>0</v>
      </c>
      <c r="G19" s="210">
        <v>0</v>
      </c>
      <c r="H19" s="211"/>
      <c r="I19" s="211">
        <f>ROUND(F19*(G19+H19),2)</f>
        <v>0</v>
      </c>
      <c r="J19" s="206">
        <f>ROUND(F19*(N19),2)</f>
        <v>0</v>
      </c>
      <c r="K19" s="212">
        <f t="shared" ref="K19:K25" si="0">ROUND(F19*(O19),2)</f>
        <v>0</v>
      </c>
      <c r="L19" s="212">
        <f>ROUND(F19*(G19),2)</f>
        <v>0</v>
      </c>
      <c r="M19" s="212"/>
      <c r="N19" s="212">
        <v>12.73</v>
      </c>
      <c r="O19" s="212"/>
      <c r="P19" s="213">
        <v>0</v>
      </c>
      <c r="Q19" s="159"/>
      <c r="R19" s="159"/>
      <c r="Y19">
        <v>0</v>
      </c>
    </row>
    <row r="20" spans="1:25" ht="18" customHeight="1" x14ac:dyDescent="0.3">
      <c r="A20" s="157"/>
      <c r="B20" s="206" t="s">
        <v>96</v>
      </c>
      <c r="C20" s="207" t="s">
        <v>100</v>
      </c>
      <c r="D20" s="206" t="s">
        <v>101</v>
      </c>
      <c r="E20" s="208" t="s">
        <v>99</v>
      </c>
      <c r="F20" s="209">
        <v>0</v>
      </c>
      <c r="G20" s="210">
        <v>0</v>
      </c>
      <c r="H20" s="211"/>
      <c r="I20" s="211">
        <f>ROUND(F20*(G20+H20),2)</f>
        <v>0</v>
      </c>
      <c r="J20" s="206">
        <f>ROUND(F20*(N20),2)</f>
        <v>0</v>
      </c>
      <c r="K20" s="212">
        <f t="shared" si="0"/>
        <v>0</v>
      </c>
      <c r="L20" s="212">
        <f>ROUND(F20*(G20),2)</f>
        <v>0</v>
      </c>
      <c r="M20" s="212"/>
      <c r="N20" s="212">
        <v>0.45</v>
      </c>
      <c r="O20" s="212"/>
      <c r="P20" s="213">
        <v>0</v>
      </c>
      <c r="Q20" s="159"/>
      <c r="R20" s="159"/>
      <c r="Y20">
        <v>0</v>
      </c>
    </row>
    <row r="21" spans="1:25" ht="18" customHeight="1" x14ac:dyDescent="0.3">
      <c r="A21" s="157"/>
      <c r="B21" s="206" t="s">
        <v>96</v>
      </c>
      <c r="C21" s="207" t="s">
        <v>102</v>
      </c>
      <c r="D21" s="206" t="s">
        <v>103</v>
      </c>
      <c r="E21" s="208" t="s">
        <v>99</v>
      </c>
      <c r="F21" s="209">
        <v>0</v>
      </c>
      <c r="G21" s="210">
        <v>0</v>
      </c>
      <c r="H21" s="211"/>
      <c r="I21" s="211">
        <f>ROUND(F21*(G21+H21),2)</f>
        <v>0</v>
      </c>
      <c r="J21" s="206">
        <f>ROUND(F21*(N21),2)</f>
        <v>0</v>
      </c>
      <c r="K21" s="212">
        <f t="shared" si="0"/>
        <v>0</v>
      </c>
      <c r="L21" s="212">
        <f>ROUND(F21*(G21),2)</f>
        <v>0</v>
      </c>
      <c r="M21" s="212"/>
      <c r="N21" s="212">
        <v>8.44</v>
      </c>
      <c r="O21" s="212"/>
      <c r="P21" s="213">
        <v>0</v>
      </c>
      <c r="Q21" s="159"/>
      <c r="R21" s="159"/>
      <c r="Y21">
        <v>0</v>
      </c>
    </row>
    <row r="22" spans="1:25" ht="27" customHeight="1" x14ac:dyDescent="0.3">
      <c r="A22" s="157"/>
      <c r="B22" s="206" t="s">
        <v>96</v>
      </c>
      <c r="C22" s="207" t="s">
        <v>104</v>
      </c>
      <c r="D22" s="206" t="s">
        <v>105</v>
      </c>
      <c r="E22" s="208" t="s">
        <v>99</v>
      </c>
      <c r="F22" s="209">
        <v>0</v>
      </c>
      <c r="G22" s="210">
        <v>0</v>
      </c>
      <c r="H22" s="211"/>
      <c r="I22" s="211">
        <f>ROUND(F22*(G22+H22),2)</f>
        <v>0</v>
      </c>
      <c r="J22" s="206">
        <f>ROUND(F22*(N22),2)</f>
        <v>0</v>
      </c>
      <c r="K22" s="212">
        <f t="shared" si="0"/>
        <v>0</v>
      </c>
      <c r="L22" s="212">
        <f>ROUND(F22*(G22),2)</f>
        <v>0</v>
      </c>
      <c r="M22" s="212"/>
      <c r="N22" s="212">
        <v>0.95</v>
      </c>
      <c r="O22" s="212"/>
      <c r="P22" s="213">
        <v>0</v>
      </c>
      <c r="Q22" s="159"/>
      <c r="R22" s="159"/>
      <c r="Y22">
        <v>0</v>
      </c>
    </row>
    <row r="23" spans="1:25" ht="30" customHeight="1" x14ac:dyDescent="0.3">
      <c r="A23" s="157"/>
      <c r="B23" s="206" t="s">
        <v>96</v>
      </c>
      <c r="C23" s="207" t="s">
        <v>106</v>
      </c>
      <c r="D23" s="206" t="s">
        <v>107</v>
      </c>
      <c r="E23" s="208" t="s">
        <v>99</v>
      </c>
      <c r="F23" s="209">
        <v>0</v>
      </c>
      <c r="G23" s="210">
        <v>0</v>
      </c>
      <c r="H23" s="211"/>
      <c r="I23" s="211">
        <f>ROUND(F23*(G23+H23),2)</f>
        <v>0</v>
      </c>
      <c r="J23" s="206">
        <f>ROUND(F23*(N23),2)</f>
        <v>0</v>
      </c>
      <c r="K23" s="212">
        <f t="shared" si="0"/>
        <v>0</v>
      </c>
      <c r="L23" s="212">
        <f>ROUND(F23*(G23),2)</f>
        <v>0</v>
      </c>
      <c r="M23" s="212"/>
      <c r="N23" s="212">
        <v>43.21</v>
      </c>
      <c r="O23" s="212"/>
      <c r="P23" s="213">
        <v>0</v>
      </c>
      <c r="Q23" s="159"/>
      <c r="R23" s="159"/>
      <c r="Y23">
        <v>0</v>
      </c>
    </row>
    <row r="24" spans="1:25" ht="18" customHeight="1" x14ac:dyDescent="0.3">
      <c r="A24" s="112"/>
      <c r="B24" s="200"/>
      <c r="C24" s="200"/>
      <c r="D24" s="200" t="s">
        <v>60</v>
      </c>
      <c r="E24" s="201"/>
      <c r="F24" s="202"/>
      <c r="G24" s="214"/>
      <c r="H24" s="215">
        <f>ROUND((SUM(M18:M23))/1,2)</f>
        <v>0</v>
      </c>
      <c r="I24" s="215">
        <f>ROUND((SUM(I18:I23))/1,2)</f>
        <v>0</v>
      </c>
      <c r="J24" s="200"/>
      <c r="K24" s="200">
        <f t="shared" si="0"/>
        <v>0</v>
      </c>
      <c r="L24" s="200">
        <f>ROUND((SUM(L18:L23))/1,2)</f>
        <v>0</v>
      </c>
      <c r="M24" s="200">
        <f>ROUND((SUM(M18:M23))/1,2)</f>
        <v>0</v>
      </c>
      <c r="N24" s="200"/>
      <c r="O24" s="200"/>
      <c r="P24" s="216">
        <f>ROUND((SUM(P18:P23))/1,2)</f>
        <v>0</v>
      </c>
      <c r="Q24" s="146"/>
      <c r="R24" s="146"/>
      <c r="S24" s="146"/>
      <c r="T24" s="146"/>
      <c r="U24" s="146"/>
      <c r="V24" s="146"/>
      <c r="W24" s="146"/>
      <c r="X24" s="146"/>
      <c r="Y24" s="146"/>
    </row>
    <row r="25" spans="1:25" x14ac:dyDescent="0.3">
      <c r="A25" s="1"/>
      <c r="B25" s="1"/>
      <c r="C25" s="1"/>
      <c r="D25" s="1"/>
      <c r="E25" s="174"/>
      <c r="F25" s="181"/>
      <c r="G25" s="182"/>
      <c r="H25" s="142"/>
      <c r="I25" s="142"/>
      <c r="J25" s="1"/>
      <c r="K25" s="1">
        <f t="shared" si="0"/>
        <v>0</v>
      </c>
      <c r="L25" s="1"/>
      <c r="M25" s="1"/>
      <c r="N25" s="1"/>
      <c r="O25" s="1"/>
      <c r="P25" s="187"/>
    </row>
    <row r="26" spans="1:25" ht="18" customHeight="1" x14ac:dyDescent="0.3">
      <c r="A26" s="112"/>
      <c r="B26" s="200"/>
      <c r="C26" s="200"/>
      <c r="D26" s="200" t="s">
        <v>61</v>
      </c>
      <c r="E26" s="201"/>
      <c r="F26" s="202"/>
      <c r="G26" s="203"/>
      <c r="H26" s="204"/>
      <c r="I26" s="204"/>
      <c r="J26" s="200"/>
      <c r="K26" s="200"/>
      <c r="L26" s="200"/>
      <c r="M26" s="200"/>
      <c r="N26" s="200"/>
      <c r="O26" s="200"/>
      <c r="P26" s="205"/>
      <c r="Q26" s="146"/>
      <c r="R26" s="146"/>
      <c r="S26" s="146"/>
      <c r="T26" s="146"/>
      <c r="U26" s="146"/>
      <c r="V26" s="146"/>
      <c r="W26" s="146"/>
      <c r="X26" s="146"/>
      <c r="Y26" s="146"/>
    </row>
    <row r="27" spans="1:25" ht="18" customHeight="1" x14ac:dyDescent="0.3">
      <c r="A27" s="157"/>
      <c r="B27" s="206" t="s">
        <v>96</v>
      </c>
      <c r="C27" s="207" t="s">
        <v>108</v>
      </c>
      <c r="D27" s="206" t="s">
        <v>109</v>
      </c>
      <c r="E27" s="208" t="s">
        <v>110</v>
      </c>
      <c r="F27" s="209">
        <v>0</v>
      </c>
      <c r="G27" s="210">
        <v>0</v>
      </c>
      <c r="H27" s="211"/>
      <c r="I27" s="211">
        <f t="shared" ref="I27:I32" si="1">ROUND(F27*(G27+H27),2)</f>
        <v>0</v>
      </c>
      <c r="J27" s="206">
        <f t="shared" ref="J27:J32" si="2">ROUND(F27*(N27),2)</f>
        <v>0</v>
      </c>
      <c r="K27" s="212">
        <f t="shared" ref="K27:K32" si="3">ROUND(F27*(O27),2)</f>
        <v>0</v>
      </c>
      <c r="L27" s="212">
        <f t="shared" ref="L27:L32" si="4">ROUND(F27*(G27),2)</f>
        <v>0</v>
      </c>
      <c r="M27" s="212"/>
      <c r="N27" s="212">
        <v>124.93</v>
      </c>
      <c r="O27" s="212"/>
      <c r="P27" s="213">
        <v>0</v>
      </c>
      <c r="Q27" s="159"/>
      <c r="R27" s="159"/>
      <c r="W27">
        <v>2.2000000000000002</v>
      </c>
      <c r="Y27">
        <v>0</v>
      </c>
    </row>
    <row r="28" spans="1:25" ht="18" customHeight="1" x14ac:dyDescent="0.3">
      <c r="A28" s="157"/>
      <c r="B28" s="206" t="s">
        <v>96</v>
      </c>
      <c r="C28" s="207" t="s">
        <v>111</v>
      </c>
      <c r="D28" s="206" t="s">
        <v>112</v>
      </c>
      <c r="E28" s="208" t="s">
        <v>113</v>
      </c>
      <c r="F28" s="209">
        <v>0</v>
      </c>
      <c r="G28" s="210">
        <v>0</v>
      </c>
      <c r="H28" s="211"/>
      <c r="I28" s="211">
        <f t="shared" si="1"/>
        <v>0</v>
      </c>
      <c r="J28" s="206">
        <f t="shared" si="2"/>
        <v>0</v>
      </c>
      <c r="K28" s="212">
        <f t="shared" si="3"/>
        <v>0</v>
      </c>
      <c r="L28" s="212">
        <f t="shared" si="4"/>
        <v>0</v>
      </c>
      <c r="M28" s="212"/>
      <c r="N28" s="212">
        <v>2.66</v>
      </c>
      <c r="O28" s="212"/>
      <c r="P28" s="213">
        <v>0</v>
      </c>
      <c r="Q28" s="159"/>
      <c r="R28" s="159"/>
      <c r="Y28">
        <v>0</v>
      </c>
    </row>
    <row r="29" spans="1:25" ht="18" customHeight="1" x14ac:dyDescent="0.3">
      <c r="A29" s="157"/>
      <c r="B29" s="206" t="s">
        <v>96</v>
      </c>
      <c r="C29" s="207" t="s">
        <v>114</v>
      </c>
      <c r="D29" s="206" t="s">
        <v>115</v>
      </c>
      <c r="E29" s="208" t="s">
        <v>86</v>
      </c>
      <c r="F29" s="209">
        <v>0</v>
      </c>
      <c r="G29" s="210">
        <v>0</v>
      </c>
      <c r="H29" s="211"/>
      <c r="I29" s="211">
        <f t="shared" si="1"/>
        <v>0</v>
      </c>
      <c r="J29" s="206">
        <f t="shared" si="2"/>
        <v>0</v>
      </c>
      <c r="K29" s="212">
        <f t="shared" si="3"/>
        <v>0</v>
      </c>
      <c r="L29" s="212">
        <f t="shared" si="4"/>
        <v>0</v>
      </c>
      <c r="M29" s="212"/>
      <c r="N29" s="212">
        <v>5</v>
      </c>
      <c r="O29" s="212"/>
      <c r="P29" s="213">
        <v>0</v>
      </c>
      <c r="Q29" s="159"/>
      <c r="R29" s="159"/>
      <c r="W29">
        <v>5.2999999999999999E-2</v>
      </c>
      <c r="Y29">
        <v>0</v>
      </c>
    </row>
    <row r="30" spans="1:25" ht="18" customHeight="1" x14ac:dyDescent="0.3">
      <c r="A30" s="157"/>
      <c r="B30" s="206" t="s">
        <v>116</v>
      </c>
      <c r="C30" s="207" t="s">
        <v>117</v>
      </c>
      <c r="D30" s="206" t="s">
        <v>118</v>
      </c>
      <c r="E30" s="208" t="s">
        <v>110</v>
      </c>
      <c r="F30" s="209">
        <v>0</v>
      </c>
      <c r="G30" s="210">
        <v>0</v>
      </c>
      <c r="H30" s="211"/>
      <c r="I30" s="211">
        <f t="shared" si="1"/>
        <v>0</v>
      </c>
      <c r="J30" s="206">
        <f t="shared" si="2"/>
        <v>0</v>
      </c>
      <c r="K30" s="212">
        <f t="shared" si="3"/>
        <v>0</v>
      </c>
      <c r="L30" s="212">
        <f t="shared" si="4"/>
        <v>0</v>
      </c>
      <c r="M30" s="212"/>
      <c r="N30" s="212">
        <v>34.200000000000003</v>
      </c>
      <c r="O30" s="212"/>
      <c r="P30" s="213">
        <v>0</v>
      </c>
      <c r="Q30" s="159"/>
      <c r="R30" s="159"/>
      <c r="W30">
        <v>0.78</v>
      </c>
      <c r="Y30">
        <v>0</v>
      </c>
    </row>
    <row r="31" spans="1:25" ht="18" customHeight="1" x14ac:dyDescent="0.3">
      <c r="A31" s="157"/>
      <c r="B31" s="206" t="s">
        <v>119</v>
      </c>
      <c r="C31" s="207" t="s">
        <v>120</v>
      </c>
      <c r="D31" s="206" t="s">
        <v>121</v>
      </c>
      <c r="E31" s="208" t="s">
        <v>110</v>
      </c>
      <c r="F31" s="209">
        <v>0</v>
      </c>
      <c r="G31" s="210">
        <v>0</v>
      </c>
      <c r="H31" s="211"/>
      <c r="I31" s="211">
        <f t="shared" si="1"/>
        <v>0</v>
      </c>
      <c r="J31" s="206">
        <f t="shared" si="2"/>
        <v>0</v>
      </c>
      <c r="K31" s="212">
        <f t="shared" si="3"/>
        <v>0</v>
      </c>
      <c r="L31" s="212">
        <f t="shared" si="4"/>
        <v>0</v>
      </c>
      <c r="M31" s="212"/>
      <c r="N31" s="212">
        <v>21.85</v>
      </c>
      <c r="O31" s="212"/>
      <c r="P31" s="213">
        <v>0</v>
      </c>
      <c r="Q31" s="159"/>
      <c r="R31" s="159"/>
      <c r="Y31">
        <v>0</v>
      </c>
    </row>
    <row r="32" spans="1:25" ht="18" customHeight="1" x14ac:dyDescent="0.3">
      <c r="A32" s="157"/>
      <c r="B32" s="206" t="s">
        <v>122</v>
      </c>
      <c r="C32" s="207" t="s">
        <v>123</v>
      </c>
      <c r="D32" s="206" t="s">
        <v>124</v>
      </c>
      <c r="E32" s="208" t="s">
        <v>86</v>
      </c>
      <c r="F32" s="209">
        <v>0</v>
      </c>
      <c r="G32" s="210">
        <v>0</v>
      </c>
      <c r="H32" s="211"/>
      <c r="I32" s="211">
        <f t="shared" si="1"/>
        <v>0</v>
      </c>
      <c r="J32" s="206">
        <f t="shared" si="2"/>
        <v>0</v>
      </c>
      <c r="K32" s="212">
        <f t="shared" si="3"/>
        <v>0</v>
      </c>
      <c r="L32" s="212">
        <f t="shared" si="4"/>
        <v>0</v>
      </c>
      <c r="M32" s="212"/>
      <c r="N32" s="212">
        <v>3.33</v>
      </c>
      <c r="O32" s="212"/>
      <c r="P32" s="213">
        <f>ROUND(F32*(R32),3)</f>
        <v>0</v>
      </c>
      <c r="Q32" s="159"/>
      <c r="R32" s="159">
        <v>2.9E-4</v>
      </c>
      <c r="Y32">
        <v>0</v>
      </c>
    </row>
    <row r="33" spans="1:25" ht="18" customHeight="1" x14ac:dyDescent="0.3">
      <c r="A33" s="112"/>
      <c r="B33" s="200"/>
      <c r="C33" s="200"/>
      <c r="D33" s="200" t="s">
        <v>61</v>
      </c>
      <c r="E33" s="201"/>
      <c r="F33" s="202"/>
      <c r="G33" s="214"/>
      <c r="H33" s="215">
        <f>ROUND((SUM(M26:M32))/1,2)</f>
        <v>0</v>
      </c>
      <c r="I33" s="215">
        <f>ROUND((SUM(I26:I32))/1,2)</f>
        <v>0</v>
      </c>
      <c r="J33" s="200"/>
      <c r="K33" s="200"/>
      <c r="L33" s="200">
        <f>ROUND((SUM(L26:L32))/1,2)</f>
        <v>0</v>
      </c>
      <c r="M33" s="200">
        <f>ROUND((SUM(M26:M32))/1,2)</f>
        <v>0</v>
      </c>
      <c r="N33" s="200"/>
      <c r="O33" s="200"/>
      <c r="P33" s="216">
        <f>ROUND((SUM(P26:P32))/1,2)</f>
        <v>0</v>
      </c>
      <c r="Q33" s="146"/>
      <c r="R33" s="146"/>
      <c r="S33" s="146"/>
      <c r="T33" s="146"/>
      <c r="U33" s="146"/>
      <c r="V33" s="146"/>
      <c r="W33" s="146"/>
      <c r="X33" s="146"/>
      <c r="Y33" s="146"/>
    </row>
    <row r="34" spans="1:25" ht="4.5" customHeight="1" x14ac:dyDescent="0.3">
      <c r="A34" s="1"/>
      <c r="B34" s="1"/>
      <c r="C34" s="1"/>
      <c r="D34" s="1"/>
      <c r="E34" s="174"/>
      <c r="F34" s="181"/>
      <c r="G34" s="182"/>
      <c r="H34" s="142"/>
      <c r="I34" s="142"/>
      <c r="J34" s="1"/>
      <c r="K34" s="1"/>
      <c r="L34" s="1"/>
      <c r="M34" s="1"/>
      <c r="N34" s="1"/>
      <c r="O34" s="1"/>
      <c r="P34" s="187"/>
    </row>
    <row r="35" spans="1:25" ht="18" customHeight="1" x14ac:dyDescent="0.3">
      <c r="A35" s="112"/>
      <c r="B35" s="112"/>
      <c r="C35" s="112"/>
      <c r="D35" s="2" t="s">
        <v>58</v>
      </c>
      <c r="E35" s="173"/>
      <c r="F35" s="176"/>
      <c r="G35" s="180"/>
      <c r="H35" s="150">
        <f>ROUND((SUM(M9:M34))/2,2)</f>
        <v>0</v>
      </c>
      <c r="I35" s="150">
        <f>ROUND((SUM(I9:I34))/2,2)</f>
        <v>0</v>
      </c>
      <c r="J35" s="78"/>
      <c r="K35" s="112"/>
      <c r="L35" s="78">
        <f>ROUND((SUM(L9:L34))/2,2)</f>
        <v>0</v>
      </c>
      <c r="M35" s="78">
        <f>ROUND((SUM(M9:M34))/2,2)</f>
        <v>0</v>
      </c>
      <c r="N35" s="112"/>
      <c r="O35" s="112"/>
      <c r="P35" s="186">
        <f>ROUND((SUM(P9:P34))/2,2)</f>
        <v>7.6</v>
      </c>
    </row>
    <row r="36" spans="1:25" x14ac:dyDescent="0.3">
      <c r="A36" s="1"/>
      <c r="B36" s="1"/>
      <c r="C36" s="1"/>
      <c r="D36" s="1"/>
      <c r="E36" s="174"/>
      <c r="F36" s="181"/>
      <c r="G36" s="182"/>
      <c r="H36" s="142"/>
      <c r="I36" s="142"/>
      <c r="J36" s="1"/>
      <c r="K36" s="1"/>
      <c r="L36" s="1"/>
      <c r="M36" s="1"/>
      <c r="N36" s="1"/>
      <c r="O36" s="1"/>
      <c r="P36" s="187"/>
    </row>
    <row r="37" spans="1:25" ht="18" customHeight="1" x14ac:dyDescent="0.3">
      <c r="A37" s="112"/>
      <c r="B37" s="112"/>
      <c r="C37" s="112"/>
      <c r="D37" s="2" t="s">
        <v>62</v>
      </c>
      <c r="E37" s="173"/>
      <c r="F37" s="176"/>
      <c r="G37" s="177"/>
      <c r="H37" s="78"/>
      <c r="I37" s="78"/>
      <c r="J37" s="112"/>
      <c r="K37" s="112"/>
      <c r="L37" s="112"/>
      <c r="M37" s="112"/>
      <c r="N37" s="112"/>
      <c r="O37" s="112"/>
      <c r="P37" s="184"/>
      <c r="Q37" s="146"/>
      <c r="R37" s="146"/>
      <c r="S37" s="146"/>
      <c r="T37" s="146"/>
      <c r="U37" s="146"/>
      <c r="V37" s="146"/>
      <c r="W37" s="146"/>
      <c r="X37" s="146"/>
      <c r="Y37" s="146"/>
    </row>
    <row r="38" spans="1:25" ht="18" customHeight="1" x14ac:dyDescent="0.3">
      <c r="A38" s="112"/>
      <c r="B38" s="112"/>
      <c r="C38" s="112"/>
      <c r="D38" s="112" t="s">
        <v>63</v>
      </c>
      <c r="E38" s="173"/>
      <c r="F38" s="176"/>
      <c r="G38" s="177"/>
      <c r="H38" s="78"/>
      <c r="I38" s="78"/>
      <c r="J38" s="112"/>
      <c r="K38" s="112"/>
      <c r="L38" s="112"/>
      <c r="M38" s="112"/>
      <c r="N38" s="112"/>
      <c r="O38" s="112"/>
      <c r="P38" s="184"/>
      <c r="Q38" s="146"/>
      <c r="R38" s="146"/>
      <c r="S38" s="146"/>
      <c r="T38" s="146"/>
      <c r="U38" s="146"/>
      <c r="V38" s="146"/>
      <c r="W38" s="146"/>
      <c r="X38" s="146"/>
      <c r="Y38" s="146"/>
    </row>
    <row r="39" spans="1:25" ht="18" customHeight="1" x14ac:dyDescent="0.3">
      <c r="A39" s="157"/>
      <c r="B39" s="155" t="s">
        <v>125</v>
      </c>
      <c r="C39" s="158" t="s">
        <v>126</v>
      </c>
      <c r="D39" s="155" t="s">
        <v>127</v>
      </c>
      <c r="E39" s="157" t="s">
        <v>86</v>
      </c>
      <c r="F39" s="178">
        <v>52.3</v>
      </c>
      <c r="G39" s="179"/>
      <c r="H39" s="156"/>
      <c r="I39" s="156">
        <f t="shared" ref="I39:I45" si="5">ROUND(F39*(G39+H39),2)</f>
        <v>0</v>
      </c>
      <c r="J39" s="155">
        <f t="shared" ref="J39:J45" si="6">ROUND(F39*(N39),2)</f>
        <v>19.87</v>
      </c>
      <c r="K39" s="1">
        <f t="shared" ref="K39:K45" si="7">ROUND(F39*(O39),2)</f>
        <v>0</v>
      </c>
      <c r="L39" s="1">
        <f>ROUND(F39*(G39),2)</f>
        <v>0</v>
      </c>
      <c r="M39" s="1"/>
      <c r="N39" s="1">
        <v>0.38</v>
      </c>
      <c r="O39" s="1"/>
      <c r="P39" s="185">
        <v>0</v>
      </c>
      <c r="Q39" s="159"/>
      <c r="R39" s="159"/>
      <c r="Y39">
        <v>0</v>
      </c>
    </row>
    <row r="40" spans="1:25" ht="18" customHeight="1" x14ac:dyDescent="0.3">
      <c r="A40" s="157"/>
      <c r="B40" s="155" t="s">
        <v>128</v>
      </c>
      <c r="C40" s="158" t="s">
        <v>129</v>
      </c>
      <c r="D40" s="155" t="s">
        <v>130</v>
      </c>
      <c r="E40" s="157" t="s">
        <v>86</v>
      </c>
      <c r="F40" s="178">
        <v>73.8</v>
      </c>
      <c r="G40" s="179"/>
      <c r="H40" s="156"/>
      <c r="I40" s="156">
        <f t="shared" si="5"/>
        <v>0</v>
      </c>
      <c r="J40" s="155">
        <f t="shared" si="6"/>
        <v>85.61</v>
      </c>
      <c r="K40" s="1">
        <f t="shared" si="7"/>
        <v>0</v>
      </c>
      <c r="L40" s="1">
        <f>ROUND(F40*(G40),2)</f>
        <v>0</v>
      </c>
      <c r="M40" s="1"/>
      <c r="N40" s="1">
        <v>1.1599999999999999</v>
      </c>
      <c r="O40" s="1"/>
      <c r="P40" s="185">
        <v>0</v>
      </c>
      <c r="Q40" s="159"/>
      <c r="R40" s="159"/>
      <c r="Y40">
        <v>0</v>
      </c>
    </row>
    <row r="41" spans="1:25" ht="18" customHeight="1" x14ac:dyDescent="0.3">
      <c r="A41" s="157"/>
      <c r="B41" s="155" t="s">
        <v>128</v>
      </c>
      <c r="C41" s="158" t="s">
        <v>131</v>
      </c>
      <c r="D41" s="155" t="s">
        <v>132</v>
      </c>
      <c r="E41" s="157" t="s">
        <v>86</v>
      </c>
      <c r="F41" s="178">
        <v>52.3</v>
      </c>
      <c r="G41" s="179"/>
      <c r="H41" s="156"/>
      <c r="I41" s="156">
        <f t="shared" si="5"/>
        <v>0</v>
      </c>
      <c r="J41" s="155">
        <f t="shared" si="6"/>
        <v>39.229999999999997</v>
      </c>
      <c r="K41" s="1">
        <f t="shared" si="7"/>
        <v>0</v>
      </c>
      <c r="L41" s="1">
        <f>ROUND(F41*(G41),2)</f>
        <v>0</v>
      </c>
      <c r="M41" s="1"/>
      <c r="N41" s="1">
        <v>0.75</v>
      </c>
      <c r="O41" s="1"/>
      <c r="P41" s="185">
        <v>0</v>
      </c>
      <c r="Q41" s="159"/>
      <c r="R41" s="159"/>
      <c r="Y41">
        <v>0</v>
      </c>
    </row>
    <row r="42" spans="1:25" ht="18" customHeight="1" x14ac:dyDescent="0.3">
      <c r="A42" s="157"/>
      <c r="B42" s="155" t="s">
        <v>133</v>
      </c>
      <c r="C42" s="158" t="s">
        <v>134</v>
      </c>
      <c r="D42" s="155" t="s">
        <v>135</v>
      </c>
      <c r="E42" s="157" t="s">
        <v>136</v>
      </c>
      <c r="F42" s="178">
        <v>1019.1193000000001</v>
      </c>
      <c r="G42" s="183"/>
      <c r="H42" s="160"/>
      <c r="I42" s="160">
        <f t="shared" si="5"/>
        <v>0</v>
      </c>
      <c r="J42" s="155">
        <f t="shared" si="6"/>
        <v>15.29</v>
      </c>
      <c r="K42" s="1">
        <f t="shared" si="7"/>
        <v>0</v>
      </c>
      <c r="L42" s="1">
        <f>ROUND(F42*(G42),2)</f>
        <v>0</v>
      </c>
      <c r="M42" s="1"/>
      <c r="N42" s="1">
        <v>1.4999999999999999E-2</v>
      </c>
      <c r="O42" s="1"/>
      <c r="P42" s="185">
        <v>0</v>
      </c>
      <c r="Q42" s="159"/>
      <c r="R42" s="159"/>
      <c r="Y42">
        <v>0</v>
      </c>
    </row>
    <row r="43" spans="1:25" ht="18" customHeight="1" x14ac:dyDescent="0.3">
      <c r="A43" s="157"/>
      <c r="B43" s="155" t="s">
        <v>137</v>
      </c>
      <c r="C43" s="158" t="s">
        <v>138</v>
      </c>
      <c r="D43" s="155" t="s">
        <v>139</v>
      </c>
      <c r="E43" s="157" t="s">
        <v>86</v>
      </c>
      <c r="F43" s="178">
        <v>52.3</v>
      </c>
      <c r="G43" s="179"/>
      <c r="H43" s="156"/>
      <c r="I43" s="156">
        <f t="shared" si="5"/>
        <v>0</v>
      </c>
      <c r="J43" s="155">
        <f t="shared" si="6"/>
        <v>60.67</v>
      </c>
      <c r="K43" s="1">
        <f t="shared" si="7"/>
        <v>0</v>
      </c>
      <c r="L43" s="1"/>
      <c r="M43" s="1">
        <f>ROUND(F43*(G43),2)</f>
        <v>0</v>
      </c>
      <c r="N43" s="1">
        <v>1.1599999999999999</v>
      </c>
      <c r="O43" s="1"/>
      <c r="P43" s="185">
        <f>ROUND(F43*(R43),3)</f>
        <v>1E-3</v>
      </c>
      <c r="Q43" s="159"/>
      <c r="R43" s="159">
        <v>2.0000000000000002E-5</v>
      </c>
      <c r="Y43">
        <v>0</v>
      </c>
    </row>
    <row r="44" spans="1:25" ht="18" customHeight="1" x14ac:dyDescent="0.3">
      <c r="A44" s="157"/>
      <c r="B44" s="155" t="s">
        <v>137</v>
      </c>
      <c r="C44" s="158" t="s">
        <v>140</v>
      </c>
      <c r="D44" s="155" t="s">
        <v>141</v>
      </c>
      <c r="E44" s="157" t="s">
        <v>86</v>
      </c>
      <c r="F44" s="178">
        <v>52.3</v>
      </c>
      <c r="G44" s="179"/>
      <c r="H44" s="156"/>
      <c r="I44" s="156">
        <f t="shared" si="5"/>
        <v>0</v>
      </c>
      <c r="J44" s="155">
        <f t="shared" si="6"/>
        <v>265.68</v>
      </c>
      <c r="K44" s="1">
        <f t="shared" si="7"/>
        <v>0</v>
      </c>
      <c r="L44" s="1"/>
      <c r="M44" s="1">
        <f>ROUND(F44*(G44),2)</f>
        <v>0</v>
      </c>
      <c r="N44" s="1">
        <v>5.08</v>
      </c>
      <c r="O44" s="1"/>
      <c r="P44" s="185">
        <f>ROUND(F44*(R44),3)</f>
        <v>6.0999999999999999E-2</v>
      </c>
      <c r="Q44" s="159"/>
      <c r="R44" s="159">
        <v>1.17E-3</v>
      </c>
      <c r="Y44">
        <v>0</v>
      </c>
    </row>
    <row r="45" spans="1:25" ht="18" customHeight="1" x14ac:dyDescent="0.3">
      <c r="A45" s="157"/>
      <c r="B45" s="155" t="s">
        <v>142</v>
      </c>
      <c r="C45" s="158" t="s">
        <v>143</v>
      </c>
      <c r="D45" s="155" t="s">
        <v>144</v>
      </c>
      <c r="E45" s="157" t="s">
        <v>86</v>
      </c>
      <c r="F45" s="178">
        <v>73.8</v>
      </c>
      <c r="G45" s="179"/>
      <c r="H45" s="156"/>
      <c r="I45" s="156">
        <f t="shared" si="5"/>
        <v>0</v>
      </c>
      <c r="J45" s="155">
        <f t="shared" si="6"/>
        <v>548.33000000000004</v>
      </c>
      <c r="K45" s="1">
        <f t="shared" si="7"/>
        <v>0</v>
      </c>
      <c r="L45" s="1"/>
      <c r="M45" s="1">
        <f>ROUND(F45*(G45),2)</f>
        <v>0</v>
      </c>
      <c r="N45" s="1">
        <v>7.43</v>
      </c>
      <c r="O45" s="1"/>
      <c r="P45" s="185">
        <f>ROUND(F45*(R45),3)</f>
        <v>0.59</v>
      </c>
      <c r="Q45" s="159"/>
      <c r="R45" s="159">
        <v>8.0000000000000002E-3</v>
      </c>
      <c r="Y45">
        <v>0</v>
      </c>
    </row>
    <row r="46" spans="1:25" ht="18" customHeight="1" x14ac:dyDescent="0.3">
      <c r="A46" s="112"/>
      <c r="B46" s="112"/>
      <c r="C46" s="112"/>
      <c r="D46" s="112" t="s">
        <v>63</v>
      </c>
      <c r="E46" s="173"/>
      <c r="F46" s="176"/>
      <c r="G46" s="180"/>
      <c r="H46" s="150">
        <f>ROUND((SUM(M38:M45))/1,2)</f>
        <v>0</v>
      </c>
      <c r="I46" s="150">
        <f>ROUND((SUM(I38:I45))/1,2)</f>
        <v>0</v>
      </c>
      <c r="J46" s="112"/>
      <c r="K46" s="112"/>
      <c r="L46" s="112">
        <f>ROUND((SUM(L38:L45))/1,2)</f>
        <v>0</v>
      </c>
      <c r="M46" s="112">
        <f>ROUND((SUM(M38:M45))/1,2)</f>
        <v>0</v>
      </c>
      <c r="N46" s="112"/>
      <c r="O46" s="112"/>
      <c r="P46" s="186">
        <f>ROUND((SUM(P38:P45))/1,2)</f>
        <v>0.65</v>
      </c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x14ac:dyDescent="0.3">
      <c r="A47" s="1"/>
      <c r="B47" s="1"/>
      <c r="C47" s="1"/>
      <c r="D47" s="1"/>
      <c r="E47" s="174"/>
      <c r="F47" s="181"/>
      <c r="G47" s="182"/>
      <c r="H47" s="142"/>
      <c r="I47" s="142"/>
      <c r="J47" s="1"/>
      <c r="K47" s="1"/>
      <c r="L47" s="1"/>
      <c r="M47" s="1"/>
      <c r="N47" s="1"/>
      <c r="O47" s="1"/>
      <c r="P47" s="187"/>
    </row>
    <row r="48" spans="1:25" ht="18" customHeight="1" x14ac:dyDescent="0.3">
      <c r="A48" s="112"/>
      <c r="B48" s="200"/>
      <c r="C48" s="200"/>
      <c r="D48" s="200" t="s">
        <v>64</v>
      </c>
      <c r="E48" s="201"/>
      <c r="F48" s="202"/>
      <c r="G48" s="203"/>
      <c r="H48" s="204"/>
      <c r="I48" s="204"/>
      <c r="J48" s="200"/>
      <c r="K48" s="200"/>
      <c r="L48" s="200"/>
      <c r="M48" s="200"/>
      <c r="N48" s="200"/>
      <c r="O48" s="200"/>
      <c r="P48" s="205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26" ht="18" customHeight="1" x14ac:dyDescent="0.3">
      <c r="A49" s="157"/>
      <c r="B49" s="206" t="s">
        <v>145</v>
      </c>
      <c r="C49" s="207" t="s">
        <v>146</v>
      </c>
      <c r="D49" s="206" t="s">
        <v>147</v>
      </c>
      <c r="E49" s="208" t="s">
        <v>148</v>
      </c>
      <c r="F49" s="209">
        <v>0</v>
      </c>
      <c r="G49" s="210">
        <v>0</v>
      </c>
      <c r="H49" s="211"/>
      <c r="I49" s="211">
        <f>ROUND(F49*(G49+H49),2)</f>
        <v>0</v>
      </c>
      <c r="J49" s="206">
        <f>ROUND(F49*(N49),2)</f>
        <v>0</v>
      </c>
      <c r="K49" s="212">
        <f>ROUND(F49*(O49),2)</f>
        <v>0</v>
      </c>
      <c r="L49" s="212">
        <f>ROUND(F49*(G49),2)</f>
        <v>0</v>
      </c>
      <c r="M49" s="212"/>
      <c r="N49" s="212">
        <v>1.99</v>
      </c>
      <c r="O49" s="212"/>
      <c r="P49" s="213">
        <v>0</v>
      </c>
      <c r="Q49" s="159"/>
      <c r="R49" s="159"/>
      <c r="Y49">
        <v>0</v>
      </c>
    </row>
    <row r="50" spans="1:26" ht="24.9" customHeight="1" x14ac:dyDescent="0.3">
      <c r="A50" s="157"/>
      <c r="B50" s="206" t="s">
        <v>149</v>
      </c>
      <c r="C50" s="207" t="s">
        <v>150</v>
      </c>
      <c r="D50" s="206" t="s">
        <v>151</v>
      </c>
      <c r="E50" s="208" t="s">
        <v>148</v>
      </c>
      <c r="F50" s="209">
        <v>0</v>
      </c>
      <c r="G50" s="210">
        <v>0</v>
      </c>
      <c r="H50" s="211"/>
      <c r="I50" s="211">
        <f>ROUND(F50*(G50+H50),2)</f>
        <v>0</v>
      </c>
      <c r="J50" s="206">
        <f>ROUND(F50*(N50),2)</f>
        <v>0</v>
      </c>
      <c r="K50" s="212">
        <f>ROUND(F50*(O50),2)</f>
        <v>0</v>
      </c>
      <c r="L50" s="212">
        <f>ROUND(F50*(G50),2)</f>
        <v>0</v>
      </c>
      <c r="M50" s="212"/>
      <c r="N50" s="212">
        <v>22.91</v>
      </c>
      <c r="O50" s="212"/>
      <c r="P50" s="213">
        <f>ROUND(F50*(R50),3)</f>
        <v>0</v>
      </c>
      <c r="Q50" s="159"/>
      <c r="R50" s="159">
        <v>1.08E-3</v>
      </c>
      <c r="Y50">
        <v>0</v>
      </c>
    </row>
    <row r="51" spans="1:26" ht="18" customHeight="1" x14ac:dyDescent="0.3">
      <c r="A51" s="112"/>
      <c r="B51" s="200"/>
      <c r="C51" s="200"/>
      <c r="D51" s="200" t="s">
        <v>64</v>
      </c>
      <c r="E51" s="201"/>
      <c r="F51" s="202"/>
      <c r="G51" s="214"/>
      <c r="H51" s="215">
        <f>ROUND((SUM(M48:M50))/1,2)</f>
        <v>0</v>
      </c>
      <c r="I51" s="215">
        <f>ROUND((SUM(I48:I50))/1,2)</f>
        <v>0</v>
      </c>
      <c r="J51" s="200"/>
      <c r="K51" s="200"/>
      <c r="L51" s="200">
        <f>ROUND((SUM(L48:L50))/1,2)</f>
        <v>0</v>
      </c>
      <c r="M51" s="200">
        <f>ROUND((SUM(M48:M50))/1,2)</f>
        <v>0</v>
      </c>
      <c r="N51" s="200"/>
      <c r="O51" s="200"/>
      <c r="P51" s="216">
        <f>ROUND((SUM(P48:P50))/1,2)</f>
        <v>0</v>
      </c>
      <c r="Q51" s="146"/>
      <c r="R51" s="146"/>
      <c r="S51" s="146"/>
      <c r="T51" s="146"/>
      <c r="U51" s="146"/>
      <c r="V51" s="146"/>
      <c r="W51" s="146"/>
      <c r="X51" s="146"/>
      <c r="Y51" s="146"/>
    </row>
    <row r="52" spans="1:26" ht="18" customHeight="1" x14ac:dyDescent="0.3">
      <c r="A52" s="1"/>
      <c r="B52" s="1"/>
      <c r="C52" s="1"/>
      <c r="D52" s="1"/>
      <c r="E52" s="174"/>
      <c r="F52" s="181"/>
      <c r="G52" s="182"/>
      <c r="H52" s="142"/>
      <c r="I52" s="142"/>
      <c r="J52" s="1"/>
      <c r="K52" s="1"/>
      <c r="L52" s="1"/>
      <c r="M52" s="1"/>
      <c r="N52" s="1"/>
      <c r="O52" s="1"/>
      <c r="P52" s="187"/>
    </row>
    <row r="53" spans="1:26" ht="18" customHeight="1" x14ac:dyDescent="0.3">
      <c r="A53" s="112"/>
      <c r="B53" s="200"/>
      <c r="C53" s="200"/>
      <c r="D53" s="200" t="s">
        <v>65</v>
      </c>
      <c r="E53" s="201"/>
      <c r="F53" s="202"/>
      <c r="G53" s="203"/>
      <c r="H53" s="204"/>
      <c r="I53" s="204"/>
      <c r="J53" s="200"/>
      <c r="K53" s="200"/>
      <c r="L53" s="200"/>
      <c r="M53" s="200"/>
      <c r="N53" s="200"/>
      <c r="O53" s="200"/>
      <c r="P53" s="205"/>
      <c r="Q53" s="146"/>
      <c r="R53" s="146"/>
      <c r="S53" s="146"/>
      <c r="T53" s="146"/>
      <c r="U53" s="146"/>
      <c r="V53" s="146"/>
      <c r="W53" s="146"/>
      <c r="X53" s="146"/>
      <c r="Y53" s="146"/>
    </row>
    <row r="54" spans="1:26" ht="18" customHeight="1" x14ac:dyDescent="0.3">
      <c r="A54" s="157"/>
      <c r="B54" s="206" t="s">
        <v>152</v>
      </c>
      <c r="C54" s="207" t="s">
        <v>153</v>
      </c>
      <c r="D54" s="206" t="s">
        <v>154</v>
      </c>
      <c r="E54" s="208" t="s">
        <v>113</v>
      </c>
      <c r="F54" s="209">
        <v>0</v>
      </c>
      <c r="G54" s="210">
        <v>0</v>
      </c>
      <c r="H54" s="211"/>
      <c r="I54" s="211">
        <f>ROUND(F54*(G54+H54),2)</f>
        <v>0</v>
      </c>
      <c r="J54" s="206">
        <f>ROUND(F54*(N54),2)</f>
        <v>0</v>
      </c>
      <c r="K54" s="212">
        <f>ROUND(F54*(O54),2)</f>
        <v>0</v>
      </c>
      <c r="L54" s="212">
        <f>ROUND(F54*(G54),2)</f>
        <v>0</v>
      </c>
      <c r="M54" s="212"/>
      <c r="N54" s="212">
        <v>25.5</v>
      </c>
      <c r="O54" s="212"/>
      <c r="P54" s="213">
        <f>ROUND(F54*(R54),3)</f>
        <v>0</v>
      </c>
      <c r="Q54" s="159"/>
      <c r="R54" s="159">
        <v>2.0000000000000002E-5</v>
      </c>
      <c r="Y54">
        <v>0</v>
      </c>
    </row>
    <row r="55" spans="1:26" ht="18" customHeight="1" x14ac:dyDescent="0.3">
      <c r="A55" s="157"/>
      <c r="B55" s="206" t="s">
        <v>155</v>
      </c>
      <c r="C55" s="207" t="s">
        <v>156</v>
      </c>
      <c r="D55" s="206" t="s">
        <v>157</v>
      </c>
      <c r="E55" s="208" t="s">
        <v>113</v>
      </c>
      <c r="F55" s="209">
        <v>0</v>
      </c>
      <c r="G55" s="210">
        <v>0</v>
      </c>
      <c r="H55" s="211"/>
      <c r="I55" s="211">
        <f>ROUND(F55*(G55+H55),2)</f>
        <v>0</v>
      </c>
      <c r="J55" s="206">
        <f>ROUND(F55*(N55),2)</f>
        <v>0</v>
      </c>
      <c r="K55" s="212">
        <f>ROUND(F55*(O55),2)</f>
        <v>0</v>
      </c>
      <c r="L55" s="212"/>
      <c r="M55" s="212">
        <f>ROUND(F55*(G55),2)</f>
        <v>0</v>
      </c>
      <c r="N55" s="212">
        <v>97.81</v>
      </c>
      <c r="O55" s="212"/>
      <c r="P55" s="213">
        <f>ROUND(F55*(R55),3)</f>
        <v>0</v>
      </c>
      <c r="Q55" s="159"/>
      <c r="R55" s="159">
        <v>1.4E-2</v>
      </c>
      <c r="Y55">
        <v>0</v>
      </c>
    </row>
    <row r="56" spans="1:26" ht="18" customHeight="1" x14ac:dyDescent="0.3">
      <c r="A56" s="112"/>
      <c r="B56" s="200"/>
      <c r="C56" s="200"/>
      <c r="D56" s="200" t="s">
        <v>65</v>
      </c>
      <c r="E56" s="201"/>
      <c r="F56" s="202"/>
      <c r="G56" s="214"/>
      <c r="H56" s="215">
        <f>ROUND((SUM(M53:M55))/1,2)</f>
        <v>0</v>
      </c>
      <c r="I56" s="215">
        <f>ROUND((SUM(I53:I55))/1,2)</f>
        <v>0</v>
      </c>
      <c r="J56" s="200"/>
      <c r="K56" s="200"/>
      <c r="L56" s="200">
        <f>ROUND((SUM(L53:L55))/1,2)</f>
        <v>0</v>
      </c>
      <c r="M56" s="200">
        <f>ROUND((SUM(M53:M55))/1,2)</f>
        <v>0</v>
      </c>
      <c r="N56" s="200"/>
      <c r="O56" s="200"/>
      <c r="P56" s="216">
        <f>ROUND((SUM(P53:P55))/1,2)</f>
        <v>0</v>
      </c>
      <c r="Q56" s="146"/>
      <c r="R56" s="146"/>
      <c r="S56" s="146"/>
      <c r="T56" s="146"/>
      <c r="U56" s="146"/>
      <c r="V56" s="146"/>
      <c r="W56" s="146"/>
      <c r="X56" s="146"/>
      <c r="Y56" s="146"/>
    </row>
    <row r="57" spans="1:26" x14ac:dyDescent="0.3">
      <c r="A57" s="1"/>
      <c r="B57" s="1"/>
      <c r="C57" s="1"/>
      <c r="D57" s="1"/>
      <c r="E57" s="174"/>
      <c r="F57" s="181"/>
      <c r="G57" s="182"/>
      <c r="H57" s="142"/>
      <c r="I57" s="142"/>
      <c r="J57" s="1"/>
      <c r="K57" s="1"/>
      <c r="L57" s="1"/>
      <c r="M57" s="1"/>
      <c r="N57" s="1"/>
      <c r="O57" s="1"/>
      <c r="P57" s="187"/>
    </row>
    <row r="58" spans="1:26" ht="18" customHeight="1" x14ac:dyDescent="0.3">
      <c r="A58" s="112"/>
      <c r="B58" s="112"/>
      <c r="C58" s="112"/>
      <c r="D58" s="112" t="s">
        <v>66</v>
      </c>
      <c r="E58" s="173"/>
      <c r="F58" s="176"/>
      <c r="G58" s="177"/>
      <c r="H58" s="78"/>
      <c r="I58" s="78"/>
      <c r="J58" s="112"/>
      <c r="K58" s="112"/>
      <c r="L58" s="112"/>
      <c r="M58" s="112"/>
      <c r="N58" s="112"/>
      <c r="O58" s="112"/>
      <c r="P58" s="184"/>
      <c r="Q58" s="146"/>
      <c r="R58" s="146"/>
      <c r="S58" s="146"/>
      <c r="T58" s="146"/>
      <c r="U58" s="146"/>
      <c r="V58" s="146"/>
      <c r="W58" s="146"/>
      <c r="X58" s="146"/>
      <c r="Y58" s="146"/>
    </row>
    <row r="59" spans="1:26" ht="24.9" customHeight="1" x14ac:dyDescent="0.3">
      <c r="A59" s="157"/>
      <c r="B59" s="155" t="s">
        <v>158</v>
      </c>
      <c r="C59" s="158" t="s">
        <v>159</v>
      </c>
      <c r="D59" s="155" t="s">
        <v>160</v>
      </c>
      <c r="E59" s="157" t="s">
        <v>86</v>
      </c>
      <c r="F59" s="178">
        <v>73.8</v>
      </c>
      <c r="G59" s="179"/>
      <c r="H59" s="156"/>
      <c r="I59" s="156">
        <f>ROUND(F59*(G59+H59),2)</f>
        <v>0</v>
      </c>
      <c r="J59" s="155">
        <f>ROUND(F59*(N59),2)</f>
        <v>2183</v>
      </c>
      <c r="K59" s="1">
        <f>ROUND(F59*(O59),2)</f>
        <v>0</v>
      </c>
      <c r="L59" s="1">
        <f>ROUND(F59*(G59),2)</f>
        <v>0</v>
      </c>
      <c r="M59" s="1"/>
      <c r="N59" s="1">
        <v>29.58</v>
      </c>
      <c r="O59" s="1"/>
      <c r="P59" s="185">
        <f>ROUND(F59*(R59),3)</f>
        <v>1.1819999999999999</v>
      </c>
      <c r="Q59" s="159"/>
      <c r="R59" s="159">
        <v>1.601E-2</v>
      </c>
      <c r="Y59">
        <v>0</v>
      </c>
    </row>
    <row r="60" spans="1:26" ht="24.9" customHeight="1" x14ac:dyDescent="0.3">
      <c r="A60" s="157"/>
      <c r="B60" s="155" t="s">
        <v>158</v>
      </c>
      <c r="C60" s="158" t="s">
        <v>161</v>
      </c>
      <c r="D60" s="155" t="s">
        <v>162</v>
      </c>
      <c r="E60" s="157" t="s">
        <v>136</v>
      </c>
      <c r="F60" s="178">
        <v>2183.0778</v>
      </c>
      <c r="G60" s="183"/>
      <c r="H60" s="160"/>
      <c r="I60" s="160">
        <f>ROUND(F60*(G60+H60),2)</f>
        <v>0</v>
      </c>
      <c r="J60" s="155">
        <f>ROUND(F60*(N60),2)</f>
        <v>15.28</v>
      </c>
      <c r="K60" s="1">
        <f>ROUND(F60*(O60),2)</f>
        <v>0</v>
      </c>
      <c r="L60" s="1">
        <f>ROUND(F60*(G60),2)</f>
        <v>0</v>
      </c>
      <c r="M60" s="1"/>
      <c r="N60" s="1">
        <v>7.0000000000000001E-3</v>
      </c>
      <c r="O60" s="1"/>
      <c r="P60" s="185">
        <v>0</v>
      </c>
      <c r="Q60" s="159"/>
      <c r="R60" s="159"/>
      <c r="Y60">
        <v>0</v>
      </c>
    </row>
    <row r="61" spans="1:26" ht="18" customHeight="1" x14ac:dyDescent="0.3">
      <c r="A61" s="112"/>
      <c r="B61" s="112"/>
      <c r="C61" s="112"/>
      <c r="D61" s="112" t="s">
        <v>66</v>
      </c>
      <c r="E61" s="173"/>
      <c r="F61" s="176"/>
      <c r="G61" s="180"/>
      <c r="H61" s="150">
        <f>ROUND((SUM(M58:M60))/1,2)</f>
        <v>0</v>
      </c>
      <c r="I61" s="150">
        <f>ROUND((SUM(I58:I60))/1,2)</f>
        <v>0</v>
      </c>
      <c r="J61" s="112"/>
      <c r="K61" s="112"/>
      <c r="L61" s="112">
        <f>ROUND((SUM(L58:L60))/1,2)</f>
        <v>0</v>
      </c>
      <c r="M61" s="112">
        <f>ROUND((SUM(M58:M60))/1,2)</f>
        <v>0</v>
      </c>
      <c r="N61" s="112"/>
      <c r="O61" s="112"/>
      <c r="P61" s="186">
        <f>ROUND((SUM(P58:P60))/1,2)</f>
        <v>1.18</v>
      </c>
      <c r="Q61" s="146"/>
      <c r="R61" s="146"/>
      <c r="S61" s="146"/>
      <c r="T61" s="146"/>
      <c r="U61" s="146"/>
      <c r="V61" s="146"/>
      <c r="W61" s="146"/>
      <c r="X61" s="146"/>
      <c r="Y61" s="146"/>
    </row>
    <row r="62" spans="1:26" x14ac:dyDescent="0.3">
      <c r="A62" s="1"/>
      <c r="B62" s="1"/>
      <c r="C62" s="1"/>
      <c r="D62" s="1"/>
      <c r="E62" s="174"/>
      <c r="F62" s="181"/>
      <c r="G62" s="182"/>
      <c r="H62" s="142"/>
      <c r="I62" s="142"/>
      <c r="J62" s="1"/>
      <c r="K62" s="1"/>
      <c r="L62" s="1"/>
      <c r="M62" s="1"/>
      <c r="N62" s="1"/>
      <c r="O62" s="1"/>
      <c r="P62" s="187"/>
    </row>
    <row r="63" spans="1:26" ht="18" customHeight="1" x14ac:dyDescent="0.3">
      <c r="A63" s="112"/>
      <c r="B63" s="112"/>
      <c r="C63" s="112"/>
      <c r="D63" s="112" t="s">
        <v>67</v>
      </c>
      <c r="E63" s="173"/>
      <c r="F63" s="176"/>
      <c r="G63" s="177"/>
      <c r="H63" s="78"/>
      <c r="I63" s="78"/>
      <c r="J63" s="112"/>
      <c r="K63" s="112"/>
      <c r="L63" s="112"/>
      <c r="M63" s="112"/>
      <c r="N63" s="112"/>
      <c r="O63" s="112"/>
      <c r="P63" s="184"/>
      <c r="Q63" s="146"/>
      <c r="R63" s="146"/>
      <c r="S63" s="146"/>
      <c r="T63" s="146"/>
      <c r="U63" s="146"/>
      <c r="V63" s="146"/>
      <c r="W63" s="146"/>
      <c r="X63" s="146"/>
      <c r="Y63" s="146"/>
    </row>
    <row r="64" spans="1:26" ht="18" customHeight="1" x14ac:dyDescent="0.3">
      <c r="A64" s="157"/>
      <c r="B64" s="206" t="s">
        <v>163</v>
      </c>
      <c r="C64" s="207" t="s">
        <v>164</v>
      </c>
      <c r="D64" s="206" t="s">
        <v>165</v>
      </c>
      <c r="E64" s="208" t="s">
        <v>86</v>
      </c>
      <c r="F64" s="209">
        <v>0</v>
      </c>
      <c r="G64" s="210">
        <v>0</v>
      </c>
      <c r="H64" s="211"/>
      <c r="I64" s="211">
        <f t="shared" ref="I64:I69" si="8">ROUND(F64*(G64+H64),2)</f>
        <v>0</v>
      </c>
      <c r="J64" s="206">
        <f t="shared" ref="J64:J69" si="9">ROUND(F64*(N64),2)</f>
        <v>0</v>
      </c>
      <c r="K64" s="212">
        <f t="shared" ref="K64:K69" si="10">ROUND(F64*(O64),2)</f>
        <v>0</v>
      </c>
      <c r="L64" s="212">
        <f>ROUND(F64*(G64),2)</f>
        <v>0</v>
      </c>
      <c r="M64" s="212"/>
      <c r="N64" s="212">
        <v>35.869999999999997</v>
      </c>
      <c r="O64" s="212"/>
      <c r="P64" s="213">
        <f>ROUND(F64*(R64),3)</f>
        <v>0</v>
      </c>
      <c r="Q64" s="217"/>
      <c r="R64" s="217">
        <v>3.8999999999999999E-4</v>
      </c>
      <c r="S64" s="218"/>
      <c r="T64" s="218"/>
      <c r="U64" s="218"/>
      <c r="V64" s="218"/>
      <c r="W64" s="218"/>
      <c r="X64" s="218"/>
      <c r="Y64" s="218">
        <v>0</v>
      </c>
      <c r="Z64" s="218"/>
    </row>
    <row r="65" spans="1:26" ht="18" customHeight="1" x14ac:dyDescent="0.3">
      <c r="A65" s="157"/>
      <c r="B65" s="206" t="s">
        <v>163</v>
      </c>
      <c r="C65" s="207" t="s">
        <v>166</v>
      </c>
      <c r="D65" s="206" t="s">
        <v>167</v>
      </c>
      <c r="E65" s="208" t="s">
        <v>136</v>
      </c>
      <c r="F65" s="209">
        <v>0</v>
      </c>
      <c r="G65" s="210">
        <v>0</v>
      </c>
      <c r="H65" s="219"/>
      <c r="I65" s="211">
        <f t="shared" si="8"/>
        <v>0</v>
      </c>
      <c r="J65" s="206">
        <f t="shared" si="9"/>
        <v>0</v>
      </c>
      <c r="K65" s="212">
        <f t="shared" si="10"/>
        <v>0</v>
      </c>
      <c r="L65" s="212">
        <f>ROUND(F65*(G65),2)</f>
        <v>0</v>
      </c>
      <c r="M65" s="212"/>
      <c r="N65" s="212">
        <v>6.0000000000000001E-3</v>
      </c>
      <c r="O65" s="212"/>
      <c r="P65" s="213">
        <v>0</v>
      </c>
      <c r="Q65" s="217"/>
      <c r="R65" s="217"/>
      <c r="S65" s="218"/>
      <c r="T65" s="218"/>
      <c r="U65" s="218"/>
      <c r="V65" s="218"/>
      <c r="W65" s="218"/>
      <c r="X65" s="218"/>
      <c r="Y65" s="218">
        <v>0</v>
      </c>
      <c r="Z65" s="218"/>
    </row>
    <row r="66" spans="1:26" ht="18" customHeight="1" x14ac:dyDescent="0.3">
      <c r="A66" s="157"/>
      <c r="B66" s="206" t="s">
        <v>142</v>
      </c>
      <c r="C66" s="207" t="s">
        <v>168</v>
      </c>
      <c r="D66" s="206" t="s">
        <v>169</v>
      </c>
      <c r="E66" s="208" t="s">
        <v>113</v>
      </c>
      <c r="F66" s="209">
        <v>0</v>
      </c>
      <c r="G66" s="210">
        <v>0</v>
      </c>
      <c r="H66" s="211"/>
      <c r="I66" s="211">
        <f t="shared" si="8"/>
        <v>0</v>
      </c>
      <c r="J66" s="206">
        <f t="shared" si="9"/>
        <v>0</v>
      </c>
      <c r="K66" s="212">
        <f t="shared" si="10"/>
        <v>0</v>
      </c>
      <c r="L66" s="212"/>
      <c r="M66" s="212">
        <f>ROUND(F66*(G66),2)</f>
        <v>0</v>
      </c>
      <c r="N66" s="212">
        <v>948.48</v>
      </c>
      <c r="O66" s="212"/>
      <c r="P66" s="213">
        <f>ROUND(F66*(R66),3)</f>
        <v>0</v>
      </c>
      <c r="Q66" s="217"/>
      <c r="R66" s="217">
        <v>8.4600000000000005E-3</v>
      </c>
      <c r="S66" s="218"/>
      <c r="T66" s="218"/>
      <c r="U66" s="218"/>
      <c r="V66" s="218"/>
      <c r="W66" s="218"/>
      <c r="X66" s="218"/>
      <c r="Y66" s="218">
        <v>0</v>
      </c>
      <c r="Z66" s="218"/>
    </row>
    <row r="67" spans="1:26" ht="18" customHeight="1" x14ac:dyDescent="0.3">
      <c r="A67" s="157"/>
      <c r="B67" s="206" t="s">
        <v>142</v>
      </c>
      <c r="C67" s="207" t="s">
        <v>170</v>
      </c>
      <c r="D67" s="206" t="s">
        <v>171</v>
      </c>
      <c r="E67" s="208" t="s">
        <v>113</v>
      </c>
      <c r="F67" s="209">
        <v>0</v>
      </c>
      <c r="G67" s="210">
        <v>0</v>
      </c>
      <c r="H67" s="211"/>
      <c r="I67" s="211">
        <f t="shared" si="8"/>
        <v>0</v>
      </c>
      <c r="J67" s="206">
        <f t="shared" si="9"/>
        <v>0</v>
      </c>
      <c r="K67" s="212">
        <f t="shared" si="10"/>
        <v>0</v>
      </c>
      <c r="L67" s="212"/>
      <c r="M67" s="212">
        <f>ROUND(F67*(G67),2)</f>
        <v>0</v>
      </c>
      <c r="N67" s="212">
        <v>972.8</v>
      </c>
      <c r="O67" s="212"/>
      <c r="P67" s="213">
        <f>ROUND(F67*(R67),3)</f>
        <v>0</v>
      </c>
      <c r="Q67" s="217"/>
      <c r="R67" s="217">
        <v>9.0600000000000003E-3</v>
      </c>
      <c r="S67" s="218"/>
      <c r="T67" s="218"/>
      <c r="U67" s="218"/>
      <c r="V67" s="218"/>
      <c r="W67" s="218"/>
      <c r="X67" s="218"/>
      <c r="Y67" s="218">
        <v>0</v>
      </c>
      <c r="Z67" s="218"/>
    </row>
    <row r="68" spans="1:26" ht="18" customHeight="1" x14ac:dyDescent="0.3">
      <c r="A68" s="157"/>
      <c r="B68" s="155" t="s">
        <v>142</v>
      </c>
      <c r="C68" s="158" t="s">
        <v>172</v>
      </c>
      <c r="D68" s="155" t="s">
        <v>173</v>
      </c>
      <c r="E68" s="157" t="s">
        <v>113</v>
      </c>
      <c r="F68" s="178">
        <v>3</v>
      </c>
      <c r="G68" s="179"/>
      <c r="H68" s="156"/>
      <c r="I68" s="156">
        <f t="shared" si="8"/>
        <v>0</v>
      </c>
      <c r="J68" s="155">
        <f t="shared" si="9"/>
        <v>1614.24</v>
      </c>
      <c r="K68" s="1">
        <f t="shared" si="10"/>
        <v>0</v>
      </c>
      <c r="L68" s="1"/>
      <c r="M68" s="1">
        <f>ROUND(F68*(G68),2)</f>
        <v>0</v>
      </c>
      <c r="N68" s="1">
        <v>538.08000000000004</v>
      </c>
      <c r="O68" s="1"/>
      <c r="P68" s="185">
        <f>ROUND(F68*(R68),3)</f>
        <v>0.14799999999999999</v>
      </c>
      <c r="Q68" s="159"/>
      <c r="R68" s="159">
        <v>4.9419999999999999E-2</v>
      </c>
      <c r="Y68">
        <v>0</v>
      </c>
    </row>
    <row r="69" spans="1:26" ht="18" customHeight="1" x14ac:dyDescent="0.3">
      <c r="A69" s="157"/>
      <c r="B69" s="206" t="s">
        <v>142</v>
      </c>
      <c r="C69" s="207" t="s">
        <v>174</v>
      </c>
      <c r="D69" s="206" t="s">
        <v>175</v>
      </c>
      <c r="E69" s="208" t="s">
        <v>113</v>
      </c>
      <c r="F69" s="209">
        <v>0</v>
      </c>
      <c r="G69" s="210">
        <v>0</v>
      </c>
      <c r="H69" s="211"/>
      <c r="I69" s="211">
        <f t="shared" si="8"/>
        <v>0</v>
      </c>
      <c r="J69" s="206">
        <f t="shared" si="9"/>
        <v>0</v>
      </c>
      <c r="K69" s="212">
        <f t="shared" si="10"/>
        <v>0</v>
      </c>
      <c r="L69" s="212"/>
      <c r="M69" s="212">
        <f>ROUND(F69*(G69),2)</f>
        <v>0</v>
      </c>
      <c r="N69" s="212">
        <v>1325</v>
      </c>
      <c r="O69" s="212"/>
      <c r="P69" s="213">
        <f>ROUND(F69*(R69),3)</f>
        <v>0</v>
      </c>
      <c r="Q69" s="159"/>
      <c r="R69" s="159">
        <v>5.4179999999999999E-2</v>
      </c>
      <c r="Y69">
        <v>0</v>
      </c>
    </row>
    <row r="70" spans="1:26" ht="18" customHeight="1" x14ac:dyDescent="0.3">
      <c r="A70" s="112"/>
      <c r="B70" s="112"/>
      <c r="C70" s="112"/>
      <c r="D70" s="112" t="s">
        <v>67</v>
      </c>
      <c r="E70" s="173"/>
      <c r="F70" s="176"/>
      <c r="G70" s="180"/>
      <c r="H70" s="150">
        <f>ROUND((SUM(M63:M69))/1,2)</f>
        <v>0</v>
      </c>
      <c r="I70" s="150">
        <f>ROUND((SUM(I63:I69))/1,2)</f>
        <v>0</v>
      </c>
      <c r="J70" s="112"/>
      <c r="K70" s="112"/>
      <c r="L70" s="112">
        <f>ROUND((SUM(L63:L69))/1,2)</f>
        <v>0</v>
      </c>
      <c r="M70" s="112">
        <f>ROUND((SUM(M63:M69))/1,2)</f>
        <v>0</v>
      </c>
      <c r="N70" s="112"/>
      <c r="O70" s="112"/>
      <c r="P70" s="186">
        <f>ROUND((SUM(P63:P69))/1,2)</f>
        <v>0.15</v>
      </c>
      <c r="Q70" s="146"/>
      <c r="R70" s="146"/>
      <c r="S70" s="146"/>
      <c r="T70" s="146"/>
      <c r="U70" s="146"/>
      <c r="V70" s="146"/>
      <c r="W70" s="146"/>
      <c r="X70" s="146"/>
      <c r="Y70" s="146"/>
    </row>
    <row r="71" spans="1:26" x14ac:dyDescent="0.3">
      <c r="A71" s="1"/>
      <c r="B71" s="1"/>
      <c r="C71" s="1"/>
      <c r="D71" s="1"/>
      <c r="E71" s="174"/>
      <c r="F71" s="181"/>
      <c r="G71" s="182"/>
      <c r="H71" s="142"/>
      <c r="I71" s="142"/>
      <c r="J71" s="1"/>
      <c r="K71" s="1"/>
      <c r="L71" s="1"/>
      <c r="M71" s="1"/>
      <c r="N71" s="1"/>
      <c r="O71" s="1"/>
      <c r="P71" s="187"/>
    </row>
    <row r="72" spans="1:26" ht="18" customHeight="1" x14ac:dyDescent="0.3">
      <c r="A72" s="112"/>
      <c r="B72" s="200"/>
      <c r="C72" s="200"/>
      <c r="D72" s="200" t="s">
        <v>68</v>
      </c>
      <c r="E72" s="201"/>
      <c r="F72" s="202"/>
      <c r="G72" s="203"/>
      <c r="H72" s="204"/>
      <c r="I72" s="204"/>
      <c r="J72" s="200"/>
      <c r="K72" s="200"/>
      <c r="L72" s="200"/>
      <c r="M72" s="200"/>
      <c r="N72" s="200"/>
      <c r="O72" s="200"/>
      <c r="P72" s="205"/>
      <c r="Q72" s="146"/>
      <c r="R72" s="146"/>
      <c r="S72" s="146"/>
      <c r="T72" s="146"/>
      <c r="U72" s="146"/>
      <c r="V72" s="146"/>
      <c r="W72" s="146"/>
      <c r="X72" s="146"/>
      <c r="Y72" s="146"/>
    </row>
    <row r="73" spans="1:26" ht="24.9" customHeight="1" x14ac:dyDescent="0.3">
      <c r="A73" s="157"/>
      <c r="B73" s="206" t="s">
        <v>176</v>
      </c>
      <c r="C73" s="207" t="s">
        <v>177</v>
      </c>
      <c r="D73" s="206" t="s">
        <v>178</v>
      </c>
      <c r="E73" s="208" t="s">
        <v>86</v>
      </c>
      <c r="F73" s="209">
        <v>0</v>
      </c>
      <c r="G73" s="210">
        <v>0</v>
      </c>
      <c r="H73" s="211"/>
      <c r="I73" s="211">
        <f>ROUND(F73*(G73+H73),2)</f>
        <v>0</v>
      </c>
      <c r="J73" s="206">
        <f>ROUND(F73*(N73),2)</f>
        <v>0</v>
      </c>
      <c r="K73" s="212">
        <f>ROUND(F73*(O73),2)</f>
        <v>0</v>
      </c>
      <c r="L73" s="212">
        <f>ROUND(F73*(G73),2)</f>
        <v>0</v>
      </c>
      <c r="M73" s="212"/>
      <c r="N73" s="212">
        <v>24.5</v>
      </c>
      <c r="O73" s="212"/>
      <c r="P73" s="213">
        <f>ROUND(F73*(R73),3)</f>
        <v>0</v>
      </c>
      <c r="Q73" s="159"/>
      <c r="R73" s="159">
        <v>4.7200000000000002E-3</v>
      </c>
      <c r="Y73">
        <v>0</v>
      </c>
    </row>
    <row r="74" spans="1:26" ht="18" customHeight="1" x14ac:dyDescent="0.3">
      <c r="A74" s="157"/>
      <c r="B74" s="206" t="s">
        <v>176</v>
      </c>
      <c r="C74" s="207" t="s">
        <v>179</v>
      </c>
      <c r="D74" s="206" t="s">
        <v>180</v>
      </c>
      <c r="E74" s="208" t="s">
        <v>136</v>
      </c>
      <c r="F74" s="209">
        <v>0</v>
      </c>
      <c r="G74" s="210">
        <v>0</v>
      </c>
      <c r="H74" s="219"/>
      <c r="I74" s="211">
        <f>ROUND(F74*(G74+H74),2)</f>
        <v>0</v>
      </c>
      <c r="J74" s="206">
        <f>ROUND(F74*(N74),2)</f>
        <v>0</v>
      </c>
      <c r="K74" s="212">
        <f>ROUND(F74*(O74),2)</f>
        <v>0</v>
      </c>
      <c r="L74" s="212">
        <f>ROUND(F74*(G74),2)</f>
        <v>0</v>
      </c>
      <c r="M74" s="212"/>
      <c r="N74" s="212">
        <v>4.1000000000000002E-2</v>
      </c>
      <c r="O74" s="212"/>
      <c r="P74" s="213">
        <v>0</v>
      </c>
      <c r="Q74" s="159"/>
      <c r="R74" s="159"/>
      <c r="Y74">
        <v>0</v>
      </c>
    </row>
    <row r="75" spans="1:26" ht="18" customHeight="1" x14ac:dyDescent="0.3">
      <c r="A75" s="157"/>
      <c r="B75" s="206" t="s">
        <v>181</v>
      </c>
      <c r="C75" s="207" t="s">
        <v>182</v>
      </c>
      <c r="D75" s="206" t="s">
        <v>183</v>
      </c>
      <c r="E75" s="208" t="s">
        <v>86</v>
      </c>
      <c r="F75" s="209">
        <v>0</v>
      </c>
      <c r="G75" s="210">
        <v>0</v>
      </c>
      <c r="H75" s="211"/>
      <c r="I75" s="211">
        <f>ROUND(F75*(G75+H75),2)</f>
        <v>0</v>
      </c>
      <c r="J75" s="206">
        <f>ROUND(F75*(N75),2)</f>
        <v>0</v>
      </c>
      <c r="K75" s="212">
        <f>ROUND(F75*(O75),2)</f>
        <v>0</v>
      </c>
      <c r="L75" s="212">
        <f>ROUND(F75*(G75),2)</f>
        <v>0</v>
      </c>
      <c r="M75" s="212"/>
      <c r="N75" s="212">
        <v>2.31</v>
      </c>
      <c r="O75" s="212"/>
      <c r="P75" s="213">
        <v>0</v>
      </c>
      <c r="Q75" s="159"/>
      <c r="R75" s="159"/>
      <c r="Y75">
        <v>0</v>
      </c>
    </row>
    <row r="76" spans="1:26" ht="18" customHeight="1" x14ac:dyDescent="0.3">
      <c r="A76" s="157"/>
      <c r="B76" s="206" t="s">
        <v>184</v>
      </c>
      <c r="C76" s="207" t="s">
        <v>185</v>
      </c>
      <c r="D76" s="206" t="s">
        <v>186</v>
      </c>
      <c r="E76" s="208" t="s">
        <v>86</v>
      </c>
      <c r="F76" s="209">
        <v>0</v>
      </c>
      <c r="G76" s="210">
        <v>0</v>
      </c>
      <c r="H76" s="211"/>
      <c r="I76" s="211">
        <f>ROUND(F76*(G76+H76),2)</f>
        <v>0</v>
      </c>
      <c r="J76" s="206">
        <f>ROUND(F76*(N76),2)</f>
        <v>0</v>
      </c>
      <c r="K76" s="212">
        <f>ROUND(F76*(O76),2)</f>
        <v>0</v>
      </c>
      <c r="L76" s="212"/>
      <c r="M76" s="212">
        <f>ROUND(F76*(G76),2)</f>
        <v>0</v>
      </c>
      <c r="N76" s="212">
        <v>14.5</v>
      </c>
      <c r="O76" s="212"/>
      <c r="P76" s="213">
        <f>ROUND(F76*(R76),3)</f>
        <v>0</v>
      </c>
      <c r="Q76" s="159"/>
      <c r="R76" s="159">
        <v>1.7999999999999999E-2</v>
      </c>
      <c r="Y76">
        <v>0</v>
      </c>
    </row>
    <row r="77" spans="1:26" ht="18" customHeight="1" x14ac:dyDescent="0.3">
      <c r="A77" s="112"/>
      <c r="B77" s="200"/>
      <c r="C77" s="200"/>
      <c r="D77" s="200" t="s">
        <v>68</v>
      </c>
      <c r="E77" s="201"/>
      <c r="F77" s="202"/>
      <c r="G77" s="214"/>
      <c r="H77" s="215">
        <f>ROUND((SUM(M72:M76))/1,2)</f>
        <v>0</v>
      </c>
      <c r="I77" s="215">
        <f>ROUND((SUM(I72:I76))/1,2)</f>
        <v>0</v>
      </c>
      <c r="J77" s="200"/>
      <c r="K77" s="200"/>
      <c r="L77" s="200">
        <f>ROUND((SUM(L72:L76))/1,2)</f>
        <v>0</v>
      </c>
      <c r="M77" s="200">
        <f>ROUND((SUM(M72:M76))/1,2)</f>
        <v>0</v>
      </c>
      <c r="N77" s="200"/>
      <c r="O77" s="200"/>
      <c r="P77" s="216">
        <f>ROUND((SUM(P72:P76))/1,2)</f>
        <v>0</v>
      </c>
      <c r="Q77" s="146"/>
      <c r="R77" s="146"/>
      <c r="S77" s="146"/>
      <c r="T77" s="146"/>
      <c r="U77" s="146"/>
      <c r="V77" s="146"/>
      <c r="W77" s="146"/>
      <c r="X77" s="146"/>
      <c r="Y77" s="146"/>
    </row>
    <row r="78" spans="1:26" x14ac:dyDescent="0.3">
      <c r="A78" s="1"/>
      <c r="B78" s="1"/>
      <c r="C78" s="1"/>
      <c r="D78" s="1"/>
      <c r="E78" s="174"/>
      <c r="F78" s="181"/>
      <c r="G78" s="182"/>
      <c r="H78" s="142"/>
      <c r="I78" s="142"/>
      <c r="J78" s="1"/>
      <c r="K78" s="1"/>
      <c r="L78" s="1"/>
      <c r="M78" s="1"/>
      <c r="N78" s="1"/>
      <c r="O78" s="1"/>
      <c r="P78" s="187"/>
    </row>
    <row r="79" spans="1:26" ht="18" customHeight="1" x14ac:dyDescent="0.3">
      <c r="A79" s="112"/>
      <c r="B79" s="112"/>
      <c r="C79" s="112"/>
      <c r="D79" s="112" t="s">
        <v>69</v>
      </c>
      <c r="E79" s="173"/>
      <c r="F79" s="176"/>
      <c r="G79" s="177"/>
      <c r="H79" s="78"/>
      <c r="I79" s="78"/>
      <c r="J79" s="112"/>
      <c r="K79" s="112"/>
      <c r="L79" s="112"/>
      <c r="M79" s="112"/>
      <c r="N79" s="112"/>
      <c r="O79" s="112"/>
      <c r="P79" s="184"/>
      <c r="Q79" s="146"/>
      <c r="R79" s="146"/>
      <c r="S79" s="146"/>
      <c r="T79" s="146"/>
      <c r="U79" s="146"/>
      <c r="V79" s="146"/>
      <c r="W79" s="146"/>
      <c r="X79" s="146"/>
      <c r="Y79" s="146"/>
    </row>
    <row r="80" spans="1:26" ht="24.9" customHeight="1" x14ac:dyDescent="0.3">
      <c r="A80" s="157"/>
      <c r="B80" s="155" t="s">
        <v>187</v>
      </c>
      <c r="C80" s="158" t="s">
        <v>188</v>
      </c>
      <c r="D80" s="155" t="s">
        <v>189</v>
      </c>
      <c r="E80" s="157" t="s">
        <v>86</v>
      </c>
      <c r="F80" s="178">
        <v>40</v>
      </c>
      <c r="G80" s="179"/>
      <c r="H80" s="156"/>
      <c r="I80" s="160">
        <f>ROUND(F80*(G80+H80),2)</f>
        <v>0</v>
      </c>
      <c r="J80" s="155">
        <f>ROUND(F80*(N80),2)</f>
        <v>620</v>
      </c>
      <c r="K80" s="1">
        <f>ROUND(F80*(O80),2)</f>
        <v>0</v>
      </c>
      <c r="L80" s="1">
        <f>ROUND(F80*(G80),2)</f>
        <v>0</v>
      </c>
      <c r="M80" s="1"/>
      <c r="N80" s="1">
        <v>15.5</v>
      </c>
      <c r="O80" s="1"/>
      <c r="P80" s="185">
        <f>ROUND(F80*(R80),3)</f>
        <v>1.6E-2</v>
      </c>
      <c r="Q80" s="159"/>
      <c r="R80" s="159">
        <v>3.8999999999999999E-4</v>
      </c>
      <c r="Y80">
        <v>0</v>
      </c>
    </row>
    <row r="81" spans="1:25" ht="24.9" customHeight="1" x14ac:dyDescent="0.3">
      <c r="A81" s="157"/>
      <c r="B81" s="155" t="s">
        <v>187</v>
      </c>
      <c r="C81" s="158" t="s">
        <v>190</v>
      </c>
      <c r="D81" s="155" t="s">
        <v>191</v>
      </c>
      <c r="E81" s="157" t="s">
        <v>136</v>
      </c>
      <c r="F81" s="178">
        <v>0</v>
      </c>
      <c r="G81" s="183"/>
      <c r="H81" s="160"/>
      <c r="I81" s="160">
        <f>ROUND(F81*(G81+H81),2)</f>
        <v>0</v>
      </c>
      <c r="J81" s="155">
        <f>ROUND(F81*(N81),2)</f>
        <v>0</v>
      </c>
      <c r="K81" s="1">
        <f>ROUND(F81*(O81),2)</f>
        <v>0</v>
      </c>
      <c r="L81" s="1">
        <f>ROUND(F81*(G81),2)</f>
        <v>0</v>
      </c>
      <c r="M81" s="1"/>
      <c r="N81" s="1">
        <v>0.01</v>
      </c>
      <c r="O81" s="1"/>
      <c r="P81" s="185">
        <v>0</v>
      </c>
      <c r="Q81" s="159"/>
      <c r="R81" s="159"/>
      <c r="Y81">
        <v>0</v>
      </c>
    </row>
    <row r="82" spans="1:25" ht="18" customHeight="1" x14ac:dyDescent="0.3">
      <c r="A82" s="157"/>
      <c r="B82" s="155" t="s">
        <v>137</v>
      </c>
      <c r="C82" s="158" t="s">
        <v>192</v>
      </c>
      <c r="D82" s="155" t="s">
        <v>193</v>
      </c>
      <c r="E82" s="157" t="s">
        <v>86</v>
      </c>
      <c r="F82" s="178">
        <v>40</v>
      </c>
      <c r="G82" s="179"/>
      <c r="H82" s="156"/>
      <c r="I82" s="156">
        <f>ROUND(F82*(G82+H82),2)</f>
        <v>0</v>
      </c>
      <c r="J82" s="155">
        <f>ROUND(F82*(N82),2)</f>
        <v>2060</v>
      </c>
      <c r="K82" s="1">
        <f>ROUND(F82*(O82),2)</f>
        <v>0</v>
      </c>
      <c r="L82" s="1"/>
      <c r="M82" s="1">
        <f>ROUND(F82*(G82),2)</f>
        <v>0</v>
      </c>
      <c r="N82" s="1">
        <v>51.5</v>
      </c>
      <c r="O82" s="1"/>
      <c r="P82" s="185">
        <f>ROUND(F82*(R82),3)</f>
        <v>0.14399999999999999</v>
      </c>
      <c r="Q82" s="159"/>
      <c r="R82" s="159">
        <v>3.5999999999999999E-3</v>
      </c>
      <c r="Y82">
        <v>0</v>
      </c>
    </row>
    <row r="83" spans="1:25" ht="18" customHeight="1" x14ac:dyDescent="0.3">
      <c r="A83" s="112"/>
      <c r="B83" s="112"/>
      <c r="C83" s="112"/>
      <c r="D83" s="112" t="s">
        <v>69</v>
      </c>
      <c r="E83" s="173"/>
      <c r="F83" s="176"/>
      <c r="G83" s="180"/>
      <c r="H83" s="150">
        <f>ROUND((SUM(M79:M82))/1,2)</f>
        <v>0</v>
      </c>
      <c r="I83" s="150">
        <f>ROUND((SUM(I79:I82))/1,2)</f>
        <v>0</v>
      </c>
      <c r="J83" s="112"/>
      <c r="K83" s="112"/>
      <c r="L83" s="112">
        <f>ROUND((SUM(L79:L82))/1,2)</f>
        <v>0</v>
      </c>
      <c r="M83" s="112">
        <f>ROUND((SUM(M79:M82))/1,2)</f>
        <v>0</v>
      </c>
      <c r="N83" s="112"/>
      <c r="O83" s="112"/>
      <c r="P83" s="186">
        <f>ROUND((SUM(P79:P82))/1,2)</f>
        <v>0.16</v>
      </c>
      <c r="Q83" s="146"/>
      <c r="R83" s="146"/>
      <c r="S83" s="146"/>
      <c r="T83" s="146"/>
      <c r="U83" s="146"/>
      <c r="V83" s="146"/>
      <c r="W83" s="146"/>
      <c r="X83" s="146"/>
      <c r="Y83" s="146"/>
    </row>
    <row r="84" spans="1:25" x14ac:dyDescent="0.3">
      <c r="A84" s="1"/>
      <c r="B84" s="1"/>
      <c r="C84" s="1"/>
      <c r="D84" s="1"/>
      <c r="E84" s="174"/>
      <c r="F84" s="181"/>
      <c r="G84" s="182"/>
      <c r="H84" s="142"/>
      <c r="I84" s="142"/>
      <c r="J84" s="1"/>
      <c r="K84" s="1"/>
      <c r="L84" s="1"/>
      <c r="M84" s="1"/>
      <c r="N84" s="1"/>
      <c r="O84" s="1"/>
      <c r="P84" s="187"/>
    </row>
    <row r="85" spans="1:25" ht="18" customHeight="1" x14ac:dyDescent="0.3">
      <c r="A85" s="112"/>
      <c r="B85" s="112"/>
      <c r="C85" s="112"/>
      <c r="D85" s="112" t="s">
        <v>70</v>
      </c>
      <c r="E85" s="173"/>
      <c r="F85" s="176"/>
      <c r="G85" s="177"/>
      <c r="H85" s="78"/>
      <c r="I85" s="78"/>
      <c r="J85" s="112"/>
      <c r="K85" s="112"/>
      <c r="L85" s="112"/>
      <c r="M85" s="112"/>
      <c r="N85" s="112"/>
      <c r="O85" s="112"/>
      <c r="P85" s="184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5" ht="18" customHeight="1" x14ac:dyDescent="0.3">
      <c r="A86" s="157"/>
      <c r="B86" s="155" t="s">
        <v>194</v>
      </c>
      <c r="C86" s="158" t="s">
        <v>195</v>
      </c>
      <c r="D86" s="155" t="s">
        <v>196</v>
      </c>
      <c r="E86" s="157" t="s">
        <v>86</v>
      </c>
      <c r="F86" s="178">
        <v>132.6</v>
      </c>
      <c r="G86" s="179"/>
      <c r="H86" s="156"/>
      <c r="I86" s="156">
        <f>ROUND(F86*(G86+H86),2)</f>
        <v>0</v>
      </c>
      <c r="J86" s="155">
        <f>ROUND(F86*(N86),2)</f>
        <v>103.43</v>
      </c>
      <c r="K86" s="1">
        <f>ROUND(F86*(O86),2)</f>
        <v>0</v>
      </c>
      <c r="L86" s="1">
        <f>ROUND(F86*(G86),2)</f>
        <v>0</v>
      </c>
      <c r="M86" s="1"/>
      <c r="N86" s="1">
        <v>0.78</v>
      </c>
      <c r="O86" s="1"/>
      <c r="P86" s="185">
        <f>ROUND(F86*(R86),3)</f>
        <v>2.3E-2</v>
      </c>
      <c r="Q86" s="159"/>
      <c r="R86" s="159">
        <v>1.7000000000000001E-4</v>
      </c>
      <c r="Y86">
        <v>0</v>
      </c>
    </row>
    <row r="87" spans="1:25" ht="25.5" customHeight="1" x14ac:dyDescent="0.3">
      <c r="A87" s="157"/>
      <c r="B87" s="155" t="s">
        <v>194</v>
      </c>
      <c r="C87" s="158" t="s">
        <v>197</v>
      </c>
      <c r="D87" s="155" t="s">
        <v>198</v>
      </c>
      <c r="E87" s="157" t="s">
        <v>86</v>
      </c>
      <c r="F87" s="178">
        <v>132.6</v>
      </c>
      <c r="G87" s="179"/>
      <c r="H87" s="156"/>
      <c r="I87" s="156">
        <f>ROUND(F87*(G87+H87),2)</f>
        <v>0</v>
      </c>
      <c r="J87" s="155">
        <f>ROUND(F87*(N87),2)</f>
        <v>326.2</v>
      </c>
      <c r="K87" s="1">
        <f>ROUND(F87*(O87),2)</f>
        <v>0</v>
      </c>
      <c r="L87" s="1">
        <f>ROUND(F87*(G87),2)</f>
        <v>0</v>
      </c>
      <c r="M87" s="1"/>
      <c r="N87" s="1">
        <v>2.46</v>
      </c>
      <c r="O87" s="1"/>
      <c r="P87" s="185">
        <f>ROUND(F87*(R87),3)</f>
        <v>2.4E-2</v>
      </c>
      <c r="Q87" s="159"/>
      <c r="R87" s="159">
        <v>1.7999999999999998E-4</v>
      </c>
      <c r="Y87">
        <v>0</v>
      </c>
    </row>
    <row r="88" spans="1:25" ht="18" customHeight="1" x14ac:dyDescent="0.3">
      <c r="A88" s="112"/>
      <c r="B88" s="112"/>
      <c r="C88" s="112"/>
      <c r="D88" s="112" t="s">
        <v>70</v>
      </c>
      <c r="E88" s="173"/>
      <c r="F88" s="176"/>
      <c r="G88" s="180"/>
      <c r="H88" s="150">
        <f>ROUND((SUM(M85:M87))/1,2)</f>
        <v>0</v>
      </c>
      <c r="I88" s="150">
        <f>ROUND((SUM(I85:I87))/1,2)</f>
        <v>0</v>
      </c>
      <c r="J88" s="112"/>
      <c r="K88" s="112"/>
      <c r="L88" s="112">
        <f>ROUND((SUM(L85:L87))/1,2)</f>
        <v>0</v>
      </c>
      <c r="M88" s="112">
        <f>ROUND((SUM(M85:M87))/1,2)</f>
        <v>0</v>
      </c>
      <c r="N88" s="112"/>
      <c r="O88" s="112"/>
      <c r="P88" s="186">
        <f>ROUND((SUM(P85:P87))/1,2)</f>
        <v>0.05</v>
      </c>
      <c r="Q88" s="146"/>
      <c r="R88" s="146"/>
      <c r="S88" s="146"/>
      <c r="T88" s="146"/>
      <c r="U88" s="146"/>
      <c r="V88" s="146"/>
      <c r="W88" s="146"/>
      <c r="X88" s="146"/>
      <c r="Y88" s="146"/>
    </row>
    <row r="89" spans="1:25" x14ac:dyDescent="0.3">
      <c r="A89" s="1"/>
      <c r="B89" s="1"/>
      <c r="C89" s="1"/>
      <c r="D89" s="1"/>
      <c r="E89" s="174"/>
      <c r="F89" s="181"/>
      <c r="G89" s="182"/>
      <c r="H89" s="142"/>
      <c r="I89" s="142"/>
      <c r="J89" s="1"/>
      <c r="K89" s="1"/>
      <c r="L89" s="1"/>
      <c r="M89" s="1"/>
      <c r="N89" s="1"/>
      <c r="O89" s="1"/>
      <c r="P89" s="187"/>
    </row>
    <row r="90" spans="1:25" ht="18" customHeight="1" x14ac:dyDescent="0.3">
      <c r="A90" s="112"/>
      <c r="B90" s="112"/>
      <c r="C90" s="112"/>
      <c r="D90" s="2" t="s">
        <v>62</v>
      </c>
      <c r="E90" s="173"/>
      <c r="F90" s="176"/>
      <c r="G90" s="180"/>
      <c r="H90" s="150">
        <f>ROUND((SUM(M37:M89))/2,2)</f>
        <v>0</v>
      </c>
      <c r="I90" s="150">
        <f>ROUND((SUM(I37:I89))/2,2)</f>
        <v>0</v>
      </c>
      <c r="J90" s="78"/>
      <c r="K90" s="112"/>
      <c r="L90" s="78">
        <f>ROUND((SUM(L37:L89))/2,2)</f>
        <v>0</v>
      </c>
      <c r="M90" s="78">
        <f>ROUND((SUM(M37:M89))/2,2)</f>
        <v>0</v>
      </c>
      <c r="N90" s="112"/>
      <c r="O90" s="112"/>
      <c r="P90" s="186">
        <f>ROUND((SUM(P37:P89))/2,2)</f>
        <v>2.19</v>
      </c>
    </row>
    <row r="91" spans="1:25" x14ac:dyDescent="0.3">
      <c r="A91" s="1"/>
      <c r="B91" s="1"/>
      <c r="C91" s="1"/>
      <c r="D91" s="1"/>
      <c r="E91" s="174"/>
      <c r="F91" s="174"/>
      <c r="G91" s="174"/>
      <c r="H91" s="1"/>
      <c r="I91" s="1"/>
      <c r="J91" s="1"/>
      <c r="K91" s="1"/>
      <c r="L91" s="1"/>
      <c r="M91" s="1"/>
      <c r="N91" s="1"/>
      <c r="O91" s="1"/>
      <c r="P91" s="187"/>
    </row>
    <row r="92" spans="1:25" ht="18" customHeight="1" x14ac:dyDescent="0.3">
      <c r="A92" s="112"/>
      <c r="B92" s="112"/>
      <c r="C92" s="112"/>
      <c r="D92" s="2" t="s">
        <v>71</v>
      </c>
      <c r="E92" s="173"/>
      <c r="F92" s="173"/>
      <c r="G92" s="173"/>
      <c r="H92" s="112"/>
      <c r="I92" s="112"/>
      <c r="J92" s="112"/>
      <c r="K92" s="112"/>
      <c r="L92" s="112"/>
      <c r="M92" s="112"/>
      <c r="N92" s="112"/>
      <c r="O92" s="112"/>
      <c r="P92" s="184"/>
      <c r="Q92" s="146"/>
      <c r="R92" s="146"/>
      <c r="S92" s="146"/>
      <c r="T92" s="146"/>
      <c r="U92" s="146"/>
      <c r="V92" s="146"/>
      <c r="W92" s="146"/>
      <c r="X92" s="146"/>
      <c r="Y92" s="146"/>
    </row>
    <row r="93" spans="1:25" ht="18" customHeight="1" x14ac:dyDescent="0.3">
      <c r="A93" s="112"/>
      <c r="B93" s="112"/>
      <c r="C93" s="112"/>
      <c r="D93" s="112" t="s">
        <v>72</v>
      </c>
      <c r="E93" s="173"/>
      <c r="F93" s="173"/>
      <c r="G93" s="173"/>
      <c r="H93" s="112"/>
      <c r="I93" s="112"/>
      <c r="J93" s="112"/>
      <c r="K93" s="112"/>
      <c r="L93" s="112"/>
      <c r="M93" s="112"/>
      <c r="N93" s="112"/>
      <c r="O93" s="112"/>
      <c r="P93" s="184"/>
      <c r="Q93" s="146"/>
      <c r="R93" s="146"/>
      <c r="S93" s="146"/>
      <c r="T93" s="146"/>
      <c r="U93" s="146"/>
      <c r="V93" s="146"/>
      <c r="W93" s="146"/>
      <c r="X93" s="146"/>
      <c r="Y93" s="146"/>
    </row>
    <row r="94" spans="1:25" ht="18" customHeight="1" x14ac:dyDescent="0.3">
      <c r="A94" s="157"/>
      <c r="B94" s="155" t="s">
        <v>199</v>
      </c>
      <c r="C94" s="158" t="s">
        <v>200</v>
      </c>
      <c r="D94" s="155" t="s">
        <v>201</v>
      </c>
      <c r="E94" s="157" t="s">
        <v>113</v>
      </c>
      <c r="F94" s="178">
        <v>4</v>
      </c>
      <c r="G94" s="179"/>
      <c r="H94" s="155"/>
      <c r="I94" s="156">
        <f t="shared" ref="I94:I100" si="11">ROUND(F94*(G94+H94),2)</f>
        <v>0</v>
      </c>
      <c r="J94" s="155">
        <f t="shared" ref="J94:J100" si="12">ROUND(F94*(N94),2)</f>
        <v>22</v>
      </c>
      <c r="K94" s="1">
        <f t="shared" ref="K94:K100" si="13">ROUND(F94*(O94),2)</f>
        <v>0</v>
      </c>
      <c r="L94" s="1">
        <f>ROUND(F94*(G94),2)</f>
        <v>0</v>
      </c>
      <c r="M94" s="1"/>
      <c r="N94" s="1">
        <v>5.5</v>
      </c>
      <c r="O94" s="1"/>
      <c r="P94" s="185">
        <v>0</v>
      </c>
      <c r="Q94" s="159"/>
      <c r="R94" s="159"/>
      <c r="Y94">
        <v>0</v>
      </c>
    </row>
    <row r="95" spans="1:25" ht="18" customHeight="1" x14ac:dyDescent="0.3">
      <c r="A95" s="157"/>
      <c r="B95" s="155" t="s">
        <v>199</v>
      </c>
      <c r="C95" s="158" t="s">
        <v>202</v>
      </c>
      <c r="D95" s="155" t="s">
        <v>203</v>
      </c>
      <c r="E95" s="157" t="s">
        <v>113</v>
      </c>
      <c r="F95" s="178">
        <v>15</v>
      </c>
      <c r="G95" s="179"/>
      <c r="H95" s="155"/>
      <c r="I95" s="156">
        <f t="shared" si="11"/>
        <v>0</v>
      </c>
      <c r="J95" s="155">
        <f t="shared" si="12"/>
        <v>82.5</v>
      </c>
      <c r="K95" s="1">
        <f t="shared" si="13"/>
        <v>0</v>
      </c>
      <c r="L95" s="1">
        <f>ROUND(F95*(G95),2)</f>
        <v>0</v>
      </c>
      <c r="M95" s="1"/>
      <c r="N95" s="1">
        <v>5.5</v>
      </c>
      <c r="O95" s="1"/>
      <c r="P95" s="185">
        <v>0</v>
      </c>
      <c r="Q95" s="159"/>
      <c r="R95" s="159"/>
      <c r="Y95">
        <v>0</v>
      </c>
    </row>
    <row r="96" spans="1:25" ht="18" customHeight="1" x14ac:dyDescent="0.3">
      <c r="A96" s="157"/>
      <c r="B96" s="155" t="s">
        <v>199</v>
      </c>
      <c r="C96" s="158" t="s">
        <v>204</v>
      </c>
      <c r="D96" s="155" t="s">
        <v>205</v>
      </c>
      <c r="E96" s="157" t="s">
        <v>113</v>
      </c>
      <c r="F96" s="178">
        <v>4</v>
      </c>
      <c r="G96" s="179"/>
      <c r="H96" s="155"/>
      <c r="I96" s="156">
        <f t="shared" si="11"/>
        <v>0</v>
      </c>
      <c r="J96" s="155">
        <f t="shared" si="12"/>
        <v>50</v>
      </c>
      <c r="K96" s="1">
        <f t="shared" si="13"/>
        <v>0</v>
      </c>
      <c r="L96" s="1">
        <f>ROUND(F96*(G96),2)</f>
        <v>0</v>
      </c>
      <c r="M96" s="1"/>
      <c r="N96" s="1">
        <v>12.5</v>
      </c>
      <c r="O96" s="1"/>
      <c r="P96" s="185">
        <v>0</v>
      </c>
      <c r="Q96" s="159"/>
      <c r="R96" s="159"/>
      <c r="Y96">
        <v>0</v>
      </c>
    </row>
    <row r="97" spans="1:25" ht="18" customHeight="1" x14ac:dyDescent="0.3">
      <c r="A97" s="157"/>
      <c r="B97" s="155" t="s">
        <v>206</v>
      </c>
      <c r="C97" s="158" t="s">
        <v>207</v>
      </c>
      <c r="D97" s="155" t="s">
        <v>208</v>
      </c>
      <c r="E97" s="157" t="s">
        <v>113</v>
      </c>
      <c r="F97" s="178">
        <v>4</v>
      </c>
      <c r="G97" s="179"/>
      <c r="H97" s="155"/>
      <c r="I97" s="156">
        <f t="shared" si="11"/>
        <v>0</v>
      </c>
      <c r="J97" s="155">
        <f t="shared" si="12"/>
        <v>300</v>
      </c>
      <c r="K97" s="1">
        <f t="shared" si="13"/>
        <v>0</v>
      </c>
      <c r="L97" s="1"/>
      <c r="M97" s="1">
        <f>ROUND(F97*(G97),2)</f>
        <v>0</v>
      </c>
      <c r="N97" s="1">
        <v>75</v>
      </c>
      <c r="O97" s="1"/>
      <c r="P97" s="185">
        <v>0</v>
      </c>
      <c r="Q97" s="159"/>
      <c r="R97" s="159"/>
      <c r="Y97">
        <v>0</v>
      </c>
    </row>
    <row r="98" spans="1:25" ht="18" customHeight="1" x14ac:dyDescent="0.3">
      <c r="A98" s="157"/>
      <c r="B98" s="155" t="s">
        <v>206</v>
      </c>
      <c r="C98" s="158" t="s">
        <v>209</v>
      </c>
      <c r="D98" s="155" t="s">
        <v>210</v>
      </c>
      <c r="E98" s="157" t="s">
        <v>113</v>
      </c>
      <c r="F98" s="178">
        <v>4</v>
      </c>
      <c r="G98" s="179"/>
      <c r="H98" s="155"/>
      <c r="I98" s="156">
        <f t="shared" si="11"/>
        <v>0</v>
      </c>
      <c r="J98" s="155">
        <f t="shared" si="12"/>
        <v>46</v>
      </c>
      <c r="K98" s="1">
        <f t="shared" si="13"/>
        <v>0</v>
      </c>
      <c r="L98" s="1"/>
      <c r="M98" s="1">
        <f>ROUND(F98*(G98),2)</f>
        <v>0</v>
      </c>
      <c r="N98" s="1">
        <v>11.5</v>
      </c>
      <c r="O98" s="1"/>
      <c r="P98" s="185">
        <v>0</v>
      </c>
      <c r="Q98" s="159"/>
      <c r="R98" s="159"/>
      <c r="Y98">
        <v>0</v>
      </c>
    </row>
    <row r="99" spans="1:25" ht="18" customHeight="1" x14ac:dyDescent="0.3">
      <c r="A99" s="157"/>
      <c r="B99" s="155" t="s">
        <v>206</v>
      </c>
      <c r="C99" s="158" t="s">
        <v>211</v>
      </c>
      <c r="D99" s="155" t="s">
        <v>212</v>
      </c>
      <c r="E99" s="157" t="s">
        <v>113</v>
      </c>
      <c r="F99" s="178">
        <v>15</v>
      </c>
      <c r="G99" s="179"/>
      <c r="H99" s="155"/>
      <c r="I99" s="156">
        <f t="shared" si="11"/>
        <v>0</v>
      </c>
      <c r="J99" s="155">
        <f t="shared" si="12"/>
        <v>168.75</v>
      </c>
      <c r="K99" s="1">
        <f t="shared" si="13"/>
        <v>0</v>
      </c>
      <c r="L99" s="1"/>
      <c r="M99" s="1">
        <f>ROUND(F99*(G99),2)</f>
        <v>0</v>
      </c>
      <c r="N99" s="1">
        <v>11.25</v>
      </c>
      <c r="O99" s="1"/>
      <c r="P99" s="185">
        <f>ROUND(F99*(R99),3)</f>
        <v>2E-3</v>
      </c>
      <c r="Q99" s="159"/>
      <c r="R99" s="159">
        <v>1E-4</v>
      </c>
      <c r="Y99">
        <v>0</v>
      </c>
    </row>
    <row r="100" spans="1:25" ht="18" customHeight="1" x14ac:dyDescent="0.3">
      <c r="A100" s="157"/>
      <c r="B100" s="155" t="s">
        <v>155</v>
      </c>
      <c r="C100" s="158" t="s">
        <v>213</v>
      </c>
      <c r="D100" s="155" t="s">
        <v>214</v>
      </c>
      <c r="E100" s="157" t="s">
        <v>113</v>
      </c>
      <c r="F100" s="178">
        <v>4</v>
      </c>
      <c r="G100" s="179"/>
      <c r="H100" s="155"/>
      <c r="I100" s="156">
        <f t="shared" si="11"/>
        <v>0</v>
      </c>
      <c r="J100" s="155">
        <f t="shared" si="12"/>
        <v>153.72</v>
      </c>
      <c r="K100" s="1">
        <f t="shared" si="13"/>
        <v>0</v>
      </c>
      <c r="L100" s="1"/>
      <c r="M100" s="1">
        <f>ROUND(F100*(G100),2)</f>
        <v>0</v>
      </c>
      <c r="N100" s="1">
        <v>38.43</v>
      </c>
      <c r="O100" s="1"/>
      <c r="P100" s="185">
        <f>ROUND(F100*(R100),3)</f>
        <v>8.0000000000000002E-3</v>
      </c>
      <c r="Q100" s="159"/>
      <c r="R100" s="159">
        <v>2E-3</v>
      </c>
      <c r="Y100">
        <v>0</v>
      </c>
    </row>
    <row r="101" spans="1:25" ht="18" customHeight="1" x14ac:dyDescent="0.3">
      <c r="A101" s="112"/>
      <c r="B101" s="112"/>
      <c r="C101" s="112"/>
      <c r="D101" s="112" t="s">
        <v>72</v>
      </c>
      <c r="E101" s="173"/>
      <c r="F101" s="112"/>
      <c r="G101" s="150"/>
      <c r="H101" s="150"/>
      <c r="I101" s="150">
        <f>ROUND((SUM(I93:I100))/1,2)</f>
        <v>0</v>
      </c>
      <c r="J101" s="112"/>
      <c r="K101" s="112"/>
      <c r="L101" s="112">
        <f>ROUND((SUM(L93:L100))/1,2)</f>
        <v>0</v>
      </c>
      <c r="M101" s="112">
        <f>ROUND((SUM(M93:M100))/1,2)</f>
        <v>0</v>
      </c>
      <c r="N101" s="112"/>
      <c r="O101" s="112"/>
      <c r="P101" s="186">
        <f>ROUND((SUM(P93:P100))/1,2)</f>
        <v>0.01</v>
      </c>
    </row>
    <row r="102" spans="1:25" x14ac:dyDescent="0.3">
      <c r="A102" s="1"/>
      <c r="B102" s="1"/>
      <c r="C102" s="1"/>
      <c r="D102" s="1"/>
      <c r="E102" s="17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87"/>
    </row>
    <row r="103" spans="1:25" ht="18" customHeight="1" x14ac:dyDescent="0.3">
      <c r="A103" s="112"/>
      <c r="B103" s="112"/>
      <c r="C103" s="112"/>
      <c r="D103" s="2" t="s">
        <v>71</v>
      </c>
      <c r="E103" s="173"/>
      <c r="F103" s="112"/>
      <c r="G103" s="150"/>
      <c r="H103" s="150">
        <f>ROUND((SUM(M92:M102))/2,2)</f>
        <v>0</v>
      </c>
      <c r="I103" s="150">
        <f>ROUND((SUM(I92:I102))/2,2)</f>
        <v>0</v>
      </c>
      <c r="J103" s="112"/>
      <c r="K103" s="112"/>
      <c r="L103" s="112">
        <f>ROUND((SUM(L92:L102))/2,2)</f>
        <v>0</v>
      </c>
      <c r="M103" s="112">
        <f>ROUND((SUM(M92:M102))/2,2)</f>
        <v>0</v>
      </c>
      <c r="N103" s="112"/>
      <c r="O103" s="112"/>
      <c r="P103" s="186">
        <f>ROUND((SUM(P92:P102))/2,2)</f>
        <v>0.01</v>
      </c>
    </row>
    <row r="104" spans="1:25" ht="18" customHeight="1" x14ac:dyDescent="0.3">
      <c r="A104" s="161"/>
      <c r="B104" s="161"/>
      <c r="C104" s="161"/>
      <c r="D104" s="161" t="s">
        <v>73</v>
      </c>
      <c r="E104" s="175"/>
      <c r="F104" s="161"/>
      <c r="G104" s="162"/>
      <c r="H104" s="162">
        <f>ROUND((SUM(M9:M103))/3,2)</f>
        <v>0</v>
      </c>
      <c r="I104" s="162">
        <f>ROUND((SUM(I9:I103))/3,2)</f>
        <v>0</v>
      </c>
      <c r="J104" s="161"/>
      <c r="K104" s="161">
        <f>ROUND((SUM(K9:K103))/3,2)</f>
        <v>0</v>
      </c>
      <c r="L104" s="161">
        <f>ROUND((SUM(L9:L103))/3,2)</f>
        <v>0</v>
      </c>
      <c r="M104" s="161">
        <f>ROUND((SUM(M9:M103))/3,2)</f>
        <v>0</v>
      </c>
      <c r="N104" s="161"/>
      <c r="O104" s="161"/>
      <c r="P104" s="188">
        <f>ROUND((SUM(P9:P103))/3,2)</f>
        <v>9.8000000000000007</v>
      </c>
      <c r="Y104">
        <f>(SUM(Y9:Y103))</f>
        <v>0</v>
      </c>
    </row>
  </sheetData>
  <printOptions horizontalCentered="1" gridLines="1"/>
  <pageMargins left="0.70866141732283472" right="0" top="0.74803149606299213" bottom="0.74803149606299213" header="0.31496062992125984" footer="0.31496062992125984"/>
  <pageSetup paperSize="9" orientation="landscape" r:id="rId1"/>
  <headerFooter>
    <oddHeader>&amp;C&amp;B&amp; Rozpočet Posilňovňa Podkriváň / Rekonštrukcia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Kryci_list 6153</vt:lpstr>
      <vt:lpstr>Rekap 6153</vt:lpstr>
      <vt:lpstr>SO 6153</vt:lpstr>
      <vt:lpstr>'Rekap 6153'!Názvy_tlače</vt:lpstr>
      <vt:lpstr>'SO 6153'!Názvy_tlače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 Hegyi</dc:creator>
  <cp:lastModifiedBy>KULICHOVÁ Alena</cp:lastModifiedBy>
  <cp:lastPrinted>2019-10-23T18:10:09Z</cp:lastPrinted>
  <dcterms:created xsi:type="dcterms:W3CDTF">2019-03-11T23:14:11Z</dcterms:created>
  <dcterms:modified xsi:type="dcterms:W3CDTF">2019-12-17T10:13:05Z</dcterms:modified>
</cp:coreProperties>
</file>